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35" windowWidth="22950" windowHeight="12135"/>
  </bookViews>
  <sheets>
    <sheet name="www.tradingbrother.com" sheetId="1" r:id="rId1"/>
  </sheets>
  <definedNames>
    <definedName name="_xlnm.Print_Area" localSheetId="0">www.tradingbrother.com!$A$1:$S$71</definedName>
  </definedNames>
  <calcPr calcId="145621"/>
  <fileRecoveryPr repairLoad="1"/>
</workbook>
</file>

<file path=xl/calcChain.xml><?xml version="1.0" encoding="utf-8"?>
<calcChain xmlns="http://schemas.openxmlformats.org/spreadsheetml/2006/main">
  <c r="M31" i="1" l="1"/>
  <c r="M30" i="1" l="1"/>
  <c r="M29" i="1"/>
  <c r="L29" i="1"/>
  <c r="K29" i="1"/>
  <c r="M28" i="1"/>
  <c r="L28" i="1"/>
  <c r="K28" i="1"/>
  <c r="J22" i="1" l="1"/>
  <c r="K27" i="1"/>
  <c r="M27" i="1" l="1"/>
  <c r="L27" i="1"/>
  <c r="M15" i="1"/>
  <c r="L15" i="1"/>
  <c r="K15" i="1"/>
  <c r="L26" i="1" l="1"/>
  <c r="M22" i="1"/>
  <c r="L18" i="1"/>
  <c r="L22" i="1" l="1"/>
  <c r="K22" i="1"/>
  <c r="M26" i="1"/>
  <c r="K26" i="1"/>
  <c r="M18" i="1"/>
  <c r="K18" i="1"/>
  <c r="L21" i="1"/>
  <c r="K21" i="1" l="1"/>
  <c r="M21" i="1"/>
  <c r="M19" i="1"/>
  <c r="L19" i="1"/>
  <c r="K19" i="1"/>
  <c r="M20" i="1" l="1"/>
  <c r="L20" i="1"/>
  <c r="K20" i="1"/>
  <c r="M24" i="1" l="1"/>
  <c r="L24" i="1"/>
  <c r="K24" i="1"/>
  <c r="K17" i="1" l="1"/>
  <c r="L17" i="1" l="1"/>
  <c r="M17" i="1"/>
  <c r="K16" i="1" l="1"/>
  <c r="L16" i="1"/>
  <c r="M16" i="1"/>
  <c r="K25" i="1" l="1"/>
  <c r="L25" i="1"/>
  <c r="M25" i="1"/>
  <c r="M23" i="1" l="1"/>
  <c r="L23" i="1"/>
  <c r="K23" i="1"/>
  <c r="J14" i="1" l="1"/>
  <c r="D31" i="1"/>
  <c r="H9" i="1" l="1"/>
  <c r="M14" i="1"/>
  <c r="N28" i="1" l="1"/>
  <c r="N29" i="1"/>
  <c r="N27" i="1"/>
  <c r="N15" i="1"/>
  <c r="N22" i="1"/>
  <c r="N26" i="1"/>
  <c r="N18" i="1"/>
  <c r="N21" i="1"/>
  <c r="N19" i="1"/>
  <c r="N20" i="1"/>
  <c r="N24" i="1"/>
  <c r="N25" i="1"/>
  <c r="N23" i="1"/>
  <c r="N17" i="1"/>
  <c r="N16" i="1"/>
  <c r="G11" i="1"/>
  <c r="G10" i="1"/>
  <c r="H11" i="1"/>
  <c r="N30" i="1" l="1"/>
  <c r="N31" i="1" s="1"/>
</calcChain>
</file>

<file path=xl/sharedStrings.xml><?xml version="1.0" encoding="utf-8"?>
<sst xmlns="http://schemas.openxmlformats.org/spreadsheetml/2006/main" count="83" uniqueCount="66">
  <si>
    <t>WKN</t>
  </si>
  <si>
    <t>Stück</t>
  </si>
  <si>
    <t>Position</t>
  </si>
  <si>
    <t>Bemerk.</t>
  </si>
  <si>
    <t>Kaufkurs</t>
  </si>
  <si>
    <t>Cashquote:</t>
  </si>
  <si>
    <t>Investitionsquote:</t>
  </si>
  <si>
    <t>Datum</t>
  </si>
  <si>
    <t>Wert abs.</t>
  </si>
  <si>
    <t>Strategie</t>
  </si>
  <si>
    <t>Kauf</t>
  </si>
  <si>
    <t>Schnitt</t>
  </si>
  <si>
    <t>%</t>
  </si>
  <si>
    <t>abs.</t>
  </si>
  <si>
    <t>Aktie für Handelssystem</t>
  </si>
  <si>
    <t>Gesamtdepotwert</t>
  </si>
  <si>
    <t xml:space="preserve">Startkapital </t>
  </si>
  <si>
    <r>
      <t>Handelssystem "</t>
    </r>
    <r>
      <rPr>
        <b/>
        <sz val="28"/>
        <color rgb="FF1111F3"/>
        <rFont val="Calibri"/>
        <family val="2"/>
        <scheme val="minor"/>
      </rPr>
      <t>W</t>
    </r>
    <r>
      <rPr>
        <b/>
        <sz val="28"/>
        <color theme="1"/>
        <rFont val="Calibri"/>
        <family val="2"/>
        <scheme val="minor"/>
      </rPr>
      <t xml:space="preserve">orld </t>
    </r>
    <r>
      <rPr>
        <b/>
        <sz val="28"/>
        <color rgb="FF1111F3"/>
        <rFont val="Calibri"/>
        <family val="2"/>
        <scheme val="minor"/>
      </rPr>
      <t>W</t>
    </r>
    <r>
      <rPr>
        <b/>
        <sz val="28"/>
        <color theme="1"/>
        <rFont val="Calibri"/>
        <family val="2"/>
        <scheme val="minor"/>
      </rPr>
      <t xml:space="preserve">ide </t>
    </r>
    <r>
      <rPr>
        <b/>
        <sz val="28"/>
        <color rgb="FF1111F3"/>
        <rFont val="Calibri"/>
        <family val="2"/>
        <scheme val="minor"/>
      </rPr>
      <t>A</t>
    </r>
    <r>
      <rPr>
        <b/>
        <sz val="28"/>
        <color theme="1"/>
        <rFont val="Calibri"/>
        <family val="2"/>
        <scheme val="minor"/>
      </rPr>
      <t>ktien"</t>
    </r>
  </si>
  <si>
    <t>"WWA"</t>
  </si>
  <si>
    <t>Depotinformationen auf unserer Webseite: Aktueller Stand der Depots und zugehörige WWA-Webinare (anklicken)
Depotinformationen auf unserer Webseite: Aktueller Stand der Depots und zugehörige WWA-Webinare (anklicken)
Depotinformationen auf unserer Webseite: Aktueller Stand der Depots und zugehörige WWA-Webinare (anklicken)</t>
  </si>
  <si>
    <t>Aktie</t>
  </si>
  <si>
    <t>WWA Signale</t>
  </si>
  <si>
    <t>Kürzel</t>
  </si>
  <si>
    <t>SIMA</t>
  </si>
  <si>
    <t>NVIDIA (US)</t>
  </si>
  <si>
    <t>Kurs</t>
  </si>
  <si>
    <t>NVDA</t>
  </si>
  <si>
    <t>SAKIR</t>
  </si>
  <si>
    <t>Synopsys (US)</t>
  </si>
  <si>
    <t>SNPS</t>
  </si>
  <si>
    <t>Gewinn/Verlust</t>
  </si>
  <si>
    <t>Wertentwicklung seit 01.06.2020**:</t>
  </si>
  <si>
    <t>Anteil***</t>
  </si>
  <si>
    <t>Referenzdepot-Kennzahlen mit Transaktionskosten</t>
  </si>
  <si>
    <t>CTAS</t>
  </si>
  <si>
    <t>Cintas Corp (US)</t>
  </si>
  <si>
    <t>ASML</t>
  </si>
  <si>
    <t>A1J4U4</t>
  </si>
  <si>
    <t>Epam Systems (US)</t>
  </si>
  <si>
    <t>A1JS9Q</t>
  </si>
  <si>
    <t>EPAM</t>
  </si>
  <si>
    <t>ASML (EU)</t>
  </si>
  <si>
    <t>Hermes Internat. (F/EU)</t>
  </si>
  <si>
    <t>RMS</t>
  </si>
  <si>
    <t>NJB</t>
  </si>
  <si>
    <t>NIBE Industrier AB (S/EU)</t>
  </si>
  <si>
    <t>A3CRAH</t>
  </si>
  <si>
    <t>Merck KGaA (D)</t>
  </si>
  <si>
    <t>MRK1</t>
  </si>
  <si>
    <t>Sixt SE ST (D)</t>
  </si>
  <si>
    <t>SIX2</t>
  </si>
  <si>
    <t>Advanced Micro D. (US)</t>
  </si>
  <si>
    <t>AMD</t>
  </si>
  <si>
    <t>INTU</t>
  </si>
  <si>
    <t>NFLX</t>
  </si>
  <si>
    <t>Intuit (US)</t>
  </si>
  <si>
    <t>Netflix (US)</t>
  </si>
  <si>
    <t>A14QVM</t>
  </si>
  <si>
    <t>SEDG</t>
  </si>
  <si>
    <t>Solaredge (US)</t>
  </si>
  <si>
    <t xml:space="preserve">Fallschirm </t>
  </si>
  <si>
    <t>DBPD</t>
  </si>
  <si>
    <t>DBX0BY</t>
  </si>
  <si>
    <t>DAX Short-ETF-2</t>
  </si>
  <si>
    <t>Keine (weiteren) Signale!</t>
  </si>
  <si>
    <t>** Brokerwechsel von ViTrade zu Interactive Brokers!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</si>
</sst>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quot;"/>
    <numFmt numFmtId="165" formatCode="#,##0.00\ &quot;€&quot;"/>
    <numFmt numFmtId="166" formatCode="0.0%"/>
    <numFmt numFmtId="167" formatCode="0.000"/>
  </numFmts>
  <fonts count="31" x14ac:knownFonts="1">
    <font>
      <sz val="11"/>
      <color theme="1"/>
      <name val="Calibri"/>
      <family val="2"/>
      <scheme val="minor"/>
    </font>
    <font>
      <b/>
      <sz val="12"/>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b/>
      <sz val="14"/>
      <name val="Calibri"/>
      <family val="2"/>
      <scheme val="minor"/>
    </font>
    <font>
      <b/>
      <sz val="14"/>
      <color theme="1"/>
      <name val="Calibri"/>
      <family val="2"/>
      <scheme val="minor"/>
    </font>
    <font>
      <b/>
      <sz val="16"/>
      <color rgb="FF00B050"/>
      <name val="Calibri"/>
      <family val="2"/>
      <scheme val="minor"/>
    </font>
    <font>
      <b/>
      <sz val="12"/>
      <name val="Calibri"/>
      <family val="2"/>
      <scheme val="minor"/>
    </font>
    <font>
      <u/>
      <sz val="11"/>
      <color theme="10"/>
      <name val="Calibri"/>
      <family val="2"/>
      <scheme val="minor"/>
    </font>
    <font>
      <b/>
      <sz val="12"/>
      <color rgb="FFC00000"/>
      <name val="Calibri"/>
      <family val="2"/>
      <scheme val="minor"/>
    </font>
    <font>
      <b/>
      <sz val="28"/>
      <color theme="1"/>
      <name val="Calibri"/>
      <family val="2"/>
      <scheme val="minor"/>
    </font>
    <font>
      <b/>
      <sz val="28"/>
      <color rgb="FF1111F3"/>
      <name val="Calibri"/>
      <family val="2"/>
      <scheme val="minor"/>
    </font>
    <font>
      <b/>
      <sz val="11"/>
      <color theme="0" tint="-0.34998626667073579"/>
      <name val="Calibri"/>
      <family val="2"/>
      <scheme val="minor"/>
    </font>
    <font>
      <b/>
      <sz val="9"/>
      <color theme="1"/>
      <name val="Calibri"/>
      <family val="2"/>
      <scheme val="minor"/>
    </font>
    <font>
      <b/>
      <sz val="11"/>
      <color rgb="FF1111F3"/>
      <name val="Calibri"/>
      <family val="2"/>
      <scheme val="minor"/>
    </font>
    <font>
      <b/>
      <sz val="8"/>
      <color theme="1"/>
      <name val="Calibri"/>
      <family val="2"/>
      <scheme val="minor"/>
    </font>
    <font>
      <sz val="12"/>
      <color theme="1"/>
      <name val="Calibri"/>
      <family val="2"/>
      <scheme val="minor"/>
    </font>
    <font>
      <b/>
      <sz val="10"/>
      <name val="Calibri"/>
      <family val="2"/>
      <scheme val="minor"/>
    </font>
    <font>
      <sz val="8"/>
      <color theme="1"/>
      <name val="Calibri"/>
      <family val="2"/>
      <scheme val="minor"/>
    </font>
    <font>
      <sz val="10"/>
      <color theme="1"/>
      <name val="Calibri"/>
      <family val="2"/>
      <scheme val="minor"/>
    </font>
    <font>
      <b/>
      <sz val="10"/>
      <color rgb="FF1111F3"/>
      <name val="Calibri"/>
      <family val="2"/>
      <scheme val="minor"/>
    </font>
    <font>
      <b/>
      <sz val="7"/>
      <color theme="1"/>
      <name val="Calibri"/>
      <family val="2"/>
      <scheme val="minor"/>
    </font>
    <font>
      <b/>
      <sz val="10"/>
      <color rgb="FF7030A0"/>
      <name val="Calibri"/>
      <family val="2"/>
      <scheme val="minor"/>
    </font>
    <font>
      <b/>
      <sz val="14"/>
      <color rgb="FF00B050"/>
      <name val="Calibri"/>
      <family val="2"/>
      <scheme val="minor"/>
    </font>
    <font>
      <b/>
      <sz val="11"/>
      <color rgb="FF00B050"/>
      <name val="Calibri"/>
      <family val="2"/>
      <scheme val="minor"/>
    </font>
    <font>
      <b/>
      <sz val="11"/>
      <color rgb="FF1A0597"/>
      <name val="Calibri"/>
      <family val="2"/>
      <scheme val="minor"/>
    </font>
    <font>
      <b/>
      <sz val="14"/>
      <color rgb="FF000000"/>
      <name val="Calibri"/>
      <family val="2"/>
      <scheme val="minor"/>
    </font>
    <font>
      <b/>
      <sz val="10"/>
      <color rgb="FF1A0597"/>
      <name val="Calibri"/>
      <family val="2"/>
      <scheme val="minor"/>
    </font>
    <font>
      <b/>
      <sz val="10"/>
      <color theme="9" tint="-0.249977111117893"/>
      <name val="Calibri"/>
      <family val="2"/>
      <scheme val="minor"/>
    </font>
    <font>
      <b/>
      <sz val="10"/>
      <color theme="5"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67">
    <xf numFmtId="0" fontId="0" fillId="0" borderId="0" xfId="0"/>
    <xf numFmtId="0" fontId="0" fillId="2" borderId="0" xfId="0" applyFill="1"/>
    <xf numFmtId="0" fontId="1" fillId="2" borderId="0" xfId="0" applyFont="1" applyFill="1"/>
    <xf numFmtId="0" fontId="0" fillId="2" borderId="0" xfId="0" applyFill="1" applyAlignment="1">
      <alignment horizontal="center"/>
    </xf>
    <xf numFmtId="0" fontId="3" fillId="2" borderId="0" xfId="0" applyFont="1" applyFill="1" applyBorder="1" applyAlignment="1">
      <alignment horizontal="right"/>
    </xf>
    <xf numFmtId="164" fontId="3" fillId="2" borderId="0" xfId="0" applyNumberFormat="1" applyFont="1" applyFill="1" applyBorder="1" applyAlignment="1">
      <alignment horizontal="center"/>
    </xf>
    <xf numFmtId="0" fontId="1" fillId="2" borderId="2" xfId="0" applyFont="1" applyFill="1" applyBorder="1" applyAlignment="1">
      <alignment horizontal="center"/>
    </xf>
    <xf numFmtId="10" fontId="5" fillId="2" borderId="0" xfId="0" applyNumberFormat="1" applyFont="1" applyFill="1" applyBorder="1" applyAlignment="1">
      <alignment horizontal="center"/>
    </xf>
    <xf numFmtId="0" fontId="4" fillId="2" borderId="0" xfId="0" applyFont="1" applyFill="1" applyAlignment="1"/>
    <xf numFmtId="165" fontId="6" fillId="2" borderId="0" xfId="0" applyNumberFormat="1" applyFont="1" applyFill="1" applyBorder="1" applyAlignment="1">
      <alignment horizontal="center"/>
    </xf>
    <xf numFmtId="10" fontId="7" fillId="2" borderId="0" xfId="0" applyNumberFormat="1" applyFont="1" applyFill="1" applyBorder="1" applyAlignment="1">
      <alignment horizontal="center"/>
    </xf>
    <xf numFmtId="166" fontId="8" fillId="2" borderId="0" xfId="0" applyNumberFormat="1" applyFont="1" applyFill="1" applyBorder="1" applyAlignment="1">
      <alignment horizontal="center"/>
    </xf>
    <xf numFmtId="0" fontId="10" fillId="2" borderId="0" xfId="0" applyFont="1" applyFill="1"/>
    <xf numFmtId="0" fontId="0" fillId="2" borderId="0" xfId="0" applyFill="1"/>
    <xf numFmtId="0" fontId="0" fillId="2" borderId="0" xfId="0" applyFill="1" applyBorder="1" applyAlignment="1">
      <alignment horizontal="center"/>
    </xf>
    <xf numFmtId="0" fontId="2" fillId="2" borderId="0" xfId="0" applyFont="1" applyFill="1"/>
    <xf numFmtId="0" fontId="0" fillId="0" borderId="0" xfId="0"/>
    <xf numFmtId="0" fontId="0" fillId="2" borderId="0" xfId="0" applyFill="1" applyBorder="1" applyAlignment="1">
      <alignment horizontal="center"/>
    </xf>
    <xf numFmtId="166" fontId="0" fillId="2" borderId="0" xfId="0" applyNumberFormat="1" applyFill="1"/>
    <xf numFmtId="166" fontId="13" fillId="2" borderId="0" xfId="0" applyNumberFormat="1" applyFont="1" applyFill="1"/>
    <xf numFmtId="0" fontId="0" fillId="2" borderId="0" xfId="0" applyFill="1"/>
    <xf numFmtId="0" fontId="0" fillId="2" borderId="0" xfId="0" applyFill="1"/>
    <xf numFmtId="0" fontId="3" fillId="2" borderId="0" xfId="0" applyFont="1" applyFill="1" applyBorder="1" applyAlignment="1">
      <alignment horizontal="center"/>
    </xf>
    <xf numFmtId="0" fontId="1" fillId="2" borderId="5" xfId="0" applyFont="1" applyFill="1" applyBorder="1" applyAlignment="1">
      <alignment horizontal="center"/>
    </xf>
    <xf numFmtId="0" fontId="0" fillId="2" borderId="0" xfId="0" applyFill="1"/>
    <xf numFmtId="0" fontId="0" fillId="2" borderId="0" xfId="0" applyFont="1" applyFill="1"/>
    <xf numFmtId="0" fontId="0" fillId="2" borderId="0" xfId="0" applyFill="1"/>
    <xf numFmtId="0" fontId="15" fillId="0" borderId="0" xfId="0" applyFont="1" applyBorder="1" applyAlignment="1">
      <alignment horizontal="center"/>
    </xf>
    <xf numFmtId="166" fontId="4" fillId="2" borderId="0" xfId="0" applyNumberFormat="1" applyFont="1" applyFill="1" applyBorder="1" applyAlignment="1">
      <alignment horizontal="center"/>
    </xf>
    <xf numFmtId="0" fontId="11" fillId="2" borderId="0" xfId="0" applyFont="1" applyFill="1" applyBorder="1" applyAlignment="1"/>
    <xf numFmtId="0" fontId="0" fillId="2" borderId="0" xfId="0" applyFill="1" applyBorder="1"/>
    <xf numFmtId="165" fontId="4" fillId="2" borderId="0" xfId="0" applyNumberFormat="1" applyFont="1" applyFill="1" applyBorder="1" applyAlignment="1">
      <alignment horizontal="center"/>
    </xf>
    <xf numFmtId="0" fontId="17" fillId="2" borderId="0" xfId="0" applyFont="1" applyFill="1" applyBorder="1"/>
    <xf numFmtId="0" fontId="4" fillId="2" borderId="0" xfId="0" applyFont="1" applyFill="1" applyBorder="1" applyAlignment="1">
      <alignment horizontal="right"/>
    </xf>
    <xf numFmtId="0" fontId="1" fillId="2" borderId="0" xfId="0" applyFont="1" applyFill="1" applyBorder="1" applyAlignment="1">
      <alignment horizontal="right"/>
    </xf>
    <xf numFmtId="165" fontId="19" fillId="2" borderId="0" xfId="0" applyNumberFormat="1" applyFont="1" applyFill="1"/>
    <xf numFmtId="14" fontId="1" fillId="2" borderId="0" xfId="0" applyNumberFormat="1" applyFont="1" applyFill="1" applyBorder="1" applyAlignment="1">
      <alignment horizontal="right"/>
    </xf>
    <xf numFmtId="0" fontId="0" fillId="2" borderId="0" xfId="0" applyFill="1"/>
    <xf numFmtId="14" fontId="4" fillId="2" borderId="0" xfId="0" applyNumberFormat="1" applyFont="1" applyFill="1" applyAlignment="1">
      <alignment horizontal="left"/>
    </xf>
    <xf numFmtId="0" fontId="8" fillId="2" borderId="0" xfId="0" applyFont="1" applyFill="1" applyBorder="1" applyAlignment="1">
      <alignment horizontal="right"/>
    </xf>
    <xf numFmtId="0" fontId="0" fillId="2" borderId="0" xfId="0" applyFill="1"/>
    <xf numFmtId="165" fontId="0" fillId="2" borderId="0" xfId="0" applyNumberFormat="1" applyFill="1"/>
    <xf numFmtId="0" fontId="1" fillId="2" borderId="0" xfId="0" applyFont="1" applyFill="1" applyBorder="1" applyAlignment="1">
      <alignment horizontal="center"/>
    </xf>
    <xf numFmtId="0" fontId="9" fillId="2" borderId="0" xfId="1" applyFill="1" applyAlignment="1">
      <alignment horizontal="center" wrapText="1"/>
    </xf>
    <xf numFmtId="0" fontId="9" fillId="2" borderId="0" xfId="1" applyFill="1" applyAlignment="1">
      <alignment horizontal="center"/>
    </xf>
    <xf numFmtId="166" fontId="20" fillId="2" borderId="0" xfId="0" applyNumberFormat="1" applyFont="1" applyFill="1"/>
    <xf numFmtId="0" fontId="9" fillId="2" borderId="0" xfId="1" applyFill="1" applyAlignment="1">
      <alignment horizontal="center" wrapText="1"/>
    </xf>
    <xf numFmtId="0" fontId="9" fillId="2" borderId="0" xfId="1" applyFill="1" applyAlignment="1">
      <alignment horizontal="center" wrapText="1"/>
    </xf>
    <xf numFmtId="0" fontId="0" fillId="2" borderId="0" xfId="0" applyFill="1"/>
    <xf numFmtId="0" fontId="3" fillId="2" borderId="0" xfId="0" applyFont="1" applyFill="1" applyBorder="1" applyAlignment="1">
      <alignment horizontal="right"/>
    </xf>
    <xf numFmtId="164" fontId="3" fillId="2" borderId="0" xfId="0" applyNumberFormat="1" applyFont="1" applyFill="1" applyBorder="1" applyAlignment="1">
      <alignment horizontal="center"/>
    </xf>
    <xf numFmtId="10" fontId="5" fillId="2" borderId="0" xfId="0" applyNumberFormat="1" applyFont="1" applyFill="1" applyBorder="1" applyAlignment="1">
      <alignment horizontal="center"/>
    </xf>
    <xf numFmtId="0" fontId="4" fillId="2" borderId="0" xfId="0" applyFont="1" applyFill="1" applyAlignment="1"/>
    <xf numFmtId="0" fontId="2" fillId="2" borderId="0" xfId="0" applyFont="1" applyFill="1"/>
    <xf numFmtId="0" fontId="9" fillId="2" borderId="0" xfId="1" applyFill="1" applyAlignment="1">
      <alignment horizontal="center" wrapText="1"/>
    </xf>
    <xf numFmtId="0" fontId="9" fillId="2" borderId="0" xfId="1" applyFill="1" applyAlignment="1">
      <alignment horizontal="center" wrapText="1"/>
    </xf>
    <xf numFmtId="0" fontId="0" fillId="2" borderId="0" xfId="0" applyFill="1"/>
    <xf numFmtId="0" fontId="9" fillId="2" borderId="0" xfId="1" applyFill="1" applyAlignment="1">
      <alignment horizontal="center" wrapText="1"/>
    </xf>
    <xf numFmtId="0" fontId="0" fillId="2" borderId="0" xfId="0" applyFont="1" applyFill="1" applyAlignment="1"/>
    <xf numFmtId="0" fontId="0" fillId="2" borderId="8" xfId="0" applyFill="1" applyBorder="1"/>
    <xf numFmtId="0" fontId="1" fillId="2" borderId="8" xfId="0" applyFont="1" applyFill="1" applyBorder="1" applyAlignment="1">
      <alignment horizontal="right"/>
    </xf>
    <xf numFmtId="14" fontId="1" fillId="2" borderId="8" xfId="0" applyNumberFormat="1" applyFont="1" applyFill="1" applyBorder="1" applyAlignment="1">
      <alignment horizontal="right"/>
    </xf>
    <xf numFmtId="0" fontId="0" fillId="2" borderId="0" xfId="0" applyFont="1" applyFill="1" applyBorder="1" applyAlignment="1"/>
    <xf numFmtId="0" fontId="0" fillId="2" borderId="10" xfId="0" applyFill="1" applyBorder="1"/>
    <xf numFmtId="165" fontId="1" fillId="2" borderId="11" xfId="0" applyNumberFormat="1" applyFont="1" applyFill="1" applyBorder="1" applyAlignment="1">
      <alignment horizontal="right"/>
    </xf>
    <xf numFmtId="0" fontId="0" fillId="2" borderId="12" xfId="0" applyFill="1" applyBorder="1"/>
    <xf numFmtId="165" fontId="1" fillId="2" borderId="13" xfId="0" applyNumberFormat="1" applyFont="1" applyFill="1" applyBorder="1" applyAlignment="1"/>
    <xf numFmtId="0" fontId="0" fillId="2" borderId="0" xfId="0" applyFill="1"/>
    <xf numFmtId="167" fontId="0" fillId="2" borderId="0" xfId="0" applyNumberFormat="1" applyFill="1"/>
    <xf numFmtId="166" fontId="4" fillId="2" borderId="0" xfId="0" applyNumberFormat="1" applyFont="1" applyFill="1" applyBorder="1" applyAlignment="1">
      <alignment horizontal="center"/>
    </xf>
    <xf numFmtId="165" fontId="4" fillId="2" borderId="0" xfId="0" applyNumberFormat="1" applyFont="1" applyFill="1" applyBorder="1" applyAlignment="1">
      <alignment horizontal="center"/>
    </xf>
    <xf numFmtId="165" fontId="0" fillId="2" borderId="0" xfId="0" applyNumberFormat="1" applyFill="1"/>
    <xf numFmtId="0" fontId="1" fillId="2" borderId="0" xfId="0" applyFont="1" applyFill="1" applyBorder="1" applyAlignment="1">
      <alignment horizontal="center"/>
    </xf>
    <xf numFmtId="166" fontId="20" fillId="2" borderId="0" xfId="0" applyNumberFormat="1" applyFont="1" applyFill="1"/>
    <xf numFmtId="0" fontId="0" fillId="2" borderId="0" xfId="0" applyFill="1"/>
    <xf numFmtId="0" fontId="3" fillId="2" borderId="0" xfId="0" applyFont="1" applyFill="1" applyBorder="1" applyAlignment="1">
      <alignment horizontal="right"/>
    </xf>
    <xf numFmtId="164" fontId="3" fillId="2" borderId="0" xfId="0" applyNumberFormat="1" applyFont="1" applyFill="1" applyBorder="1" applyAlignment="1">
      <alignment horizontal="center"/>
    </xf>
    <xf numFmtId="0" fontId="4" fillId="2" borderId="0" xfId="0" applyFont="1" applyFill="1" applyAlignment="1"/>
    <xf numFmtId="165" fontId="6" fillId="2" borderId="0"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22" fillId="4" borderId="3" xfId="0" applyFont="1" applyFill="1" applyBorder="1" applyAlignment="1">
      <alignment horizontal="center"/>
    </xf>
    <xf numFmtId="166" fontId="25" fillId="2" borderId="1" xfId="0" applyNumberFormat="1" applyFont="1" applyFill="1" applyBorder="1" applyAlignment="1">
      <alignment horizontal="center"/>
    </xf>
    <xf numFmtId="0" fontId="4" fillId="2" borderId="0" xfId="0" applyFont="1" applyFill="1" applyBorder="1" applyAlignment="1">
      <alignment horizontal="left"/>
    </xf>
    <xf numFmtId="0" fontId="9" fillId="2" borderId="0" xfId="1" applyFill="1" applyAlignment="1">
      <alignment horizontal="center" wrapText="1"/>
    </xf>
    <xf numFmtId="0" fontId="9" fillId="2" borderId="0" xfId="1" applyFill="1" applyAlignment="1">
      <alignment horizontal="center" wrapText="1"/>
    </xf>
    <xf numFmtId="0" fontId="18" fillId="2" borderId="6" xfId="0" applyFont="1" applyFill="1" applyBorder="1" applyAlignment="1">
      <alignment horizontal="center"/>
    </xf>
    <xf numFmtId="14" fontId="14" fillId="4" borderId="4" xfId="0" applyNumberFormat="1" applyFont="1" applyFill="1" applyBorder="1" applyAlignment="1">
      <alignment horizontal="center"/>
    </xf>
    <xf numFmtId="0" fontId="14" fillId="4" borderId="2" xfId="0" applyFont="1" applyFill="1" applyBorder="1" applyAlignment="1">
      <alignment horizontal="center"/>
    </xf>
    <xf numFmtId="0" fontId="4" fillId="0" borderId="1" xfId="0" applyFont="1" applyFill="1" applyBorder="1" applyAlignment="1">
      <alignment horizontal="center"/>
    </xf>
    <xf numFmtId="0" fontId="23" fillId="2" borderId="1" xfId="0" applyFont="1" applyFill="1" applyBorder="1" applyAlignment="1">
      <alignment horizontal="center"/>
    </xf>
    <xf numFmtId="0" fontId="14" fillId="4" borderId="4" xfId="0" applyFont="1" applyFill="1" applyBorder="1" applyAlignment="1">
      <alignment horizontal="center"/>
    </xf>
    <xf numFmtId="0" fontId="21" fillId="2" borderId="1" xfId="0" applyFont="1" applyFill="1" applyBorder="1" applyAlignment="1">
      <alignment horizontal="center"/>
    </xf>
    <xf numFmtId="0" fontId="18" fillId="2" borderId="1" xfId="0" applyFont="1" applyFill="1" applyBorder="1" applyAlignment="1">
      <alignment horizontal="center"/>
    </xf>
    <xf numFmtId="0" fontId="18" fillId="0" borderId="1" xfId="0" applyFont="1" applyFill="1" applyBorder="1" applyAlignment="1">
      <alignment horizontal="center"/>
    </xf>
    <xf numFmtId="165" fontId="4" fillId="2" borderId="1" xfId="0" applyNumberFormat="1" applyFont="1" applyFill="1" applyBorder="1" applyAlignment="1">
      <alignment horizontal="center"/>
    </xf>
    <xf numFmtId="165" fontId="4" fillId="3" borderId="1" xfId="0" applyNumberFormat="1" applyFont="1" applyFill="1" applyBorder="1" applyAlignment="1">
      <alignment horizontal="center"/>
    </xf>
    <xf numFmtId="166" fontId="4" fillId="0" borderId="7" xfId="0" applyNumberFormat="1" applyFont="1" applyFill="1" applyBorder="1" applyAlignment="1">
      <alignment horizontal="center"/>
    </xf>
    <xf numFmtId="14" fontId="18" fillId="2" borderId="1" xfId="0" applyNumberFormat="1" applyFont="1" applyFill="1" applyBorder="1" applyAlignment="1">
      <alignment horizontal="center"/>
    </xf>
    <xf numFmtId="0" fontId="26" fillId="0" borderId="0" xfId="0" applyFont="1" applyBorder="1" applyAlignment="1">
      <alignment horizontal="left"/>
    </xf>
    <xf numFmtId="0" fontId="2" fillId="2" borderId="0" xfId="0" applyFont="1" applyFill="1" applyAlignment="1"/>
    <xf numFmtId="0" fontId="27" fillId="0" borderId="0" xfId="0" applyFont="1" applyAlignment="1">
      <alignment horizontal="center" vertical="center"/>
    </xf>
    <xf numFmtId="0" fontId="4" fillId="0" borderId="4" xfId="0" applyFont="1" applyFill="1" applyBorder="1" applyAlignment="1">
      <alignment horizontal="center"/>
    </xf>
    <xf numFmtId="0" fontId="21" fillId="2" borderId="4" xfId="0" applyFont="1" applyFill="1" applyBorder="1" applyAlignment="1">
      <alignment horizontal="center"/>
    </xf>
    <xf numFmtId="0" fontId="4" fillId="2" borderId="4" xfId="0" applyFont="1" applyFill="1" applyBorder="1" applyAlignment="1">
      <alignment horizontal="center"/>
    </xf>
    <xf numFmtId="14" fontId="4" fillId="2" borderId="4" xfId="0" applyNumberFormat="1" applyFont="1" applyFill="1" applyBorder="1" applyAlignment="1">
      <alignment horizontal="center"/>
    </xf>
    <xf numFmtId="165" fontId="4" fillId="2" borderId="4" xfId="0" applyNumberFormat="1" applyFont="1" applyFill="1" applyBorder="1" applyAlignment="1">
      <alignment horizontal="center"/>
    </xf>
    <xf numFmtId="165" fontId="4" fillId="3" borderId="4" xfId="0" applyNumberFormat="1" applyFont="1" applyFill="1" applyBorder="1" applyAlignment="1">
      <alignment horizontal="center"/>
    </xf>
    <xf numFmtId="166" fontId="2" fillId="2" borderId="1" xfId="0" applyNumberFormat="1" applyFont="1" applyFill="1" applyBorder="1" applyAlignment="1">
      <alignment horizontal="center"/>
    </xf>
    <xf numFmtId="0" fontId="18" fillId="2" borderId="14" xfId="0" applyFont="1" applyFill="1" applyBorder="1" applyAlignment="1">
      <alignment horizontal="center"/>
    </xf>
    <xf numFmtId="0" fontId="4" fillId="2" borderId="15" xfId="0" applyFont="1" applyFill="1" applyBorder="1" applyAlignment="1">
      <alignment horizontal="center"/>
    </xf>
    <xf numFmtId="14" fontId="4" fillId="2" borderId="15" xfId="0" applyNumberFormat="1" applyFont="1" applyFill="1" applyBorder="1" applyAlignment="1">
      <alignment horizontal="center"/>
    </xf>
    <xf numFmtId="165" fontId="4" fillId="2" borderId="15" xfId="0" applyNumberFormat="1" applyFont="1" applyFill="1" applyBorder="1" applyAlignment="1">
      <alignment horizontal="center"/>
    </xf>
    <xf numFmtId="165" fontId="4" fillId="3" borderId="15" xfId="0" applyNumberFormat="1" applyFont="1" applyFill="1" applyBorder="1" applyAlignment="1">
      <alignment horizontal="center"/>
    </xf>
    <xf numFmtId="0" fontId="21" fillId="0" borderId="1" xfId="0" applyFont="1" applyFill="1" applyBorder="1" applyAlignment="1">
      <alignment horizontal="center"/>
    </xf>
    <xf numFmtId="0" fontId="28" fillId="2" borderId="0" xfId="0" applyFont="1" applyFill="1" applyBorder="1" applyAlignment="1">
      <alignment horizontal="center"/>
    </xf>
    <xf numFmtId="0" fontId="21" fillId="0" borderId="0" xfId="0" applyFont="1" applyFill="1" applyBorder="1" applyAlignment="1">
      <alignment horizontal="center"/>
    </xf>
    <xf numFmtId="0" fontId="23" fillId="2" borderId="0" xfId="0" applyFont="1" applyFill="1" applyBorder="1" applyAlignment="1">
      <alignment horizontal="center"/>
    </xf>
    <xf numFmtId="0" fontId="4" fillId="2" borderId="0" xfId="0" applyFont="1" applyFill="1" applyBorder="1" applyAlignment="1">
      <alignment horizontal="center"/>
    </xf>
    <xf numFmtId="14" fontId="4" fillId="2"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4" fillId="0" borderId="0" xfId="0" applyNumberFormat="1" applyFont="1" applyFill="1" applyBorder="1" applyAlignment="1">
      <alignment horizontal="center"/>
    </xf>
    <xf numFmtId="0" fontId="4" fillId="4" borderId="14" xfId="0" applyFont="1" applyFill="1" applyBorder="1" applyAlignment="1">
      <alignment horizontal="center"/>
    </xf>
    <xf numFmtId="0" fontId="4" fillId="4" borderId="15" xfId="0" applyFont="1" applyFill="1" applyBorder="1" applyAlignment="1">
      <alignment horizontal="center"/>
    </xf>
    <xf numFmtId="0" fontId="0" fillId="4" borderId="15" xfId="0" applyFill="1" applyBorder="1"/>
    <xf numFmtId="14" fontId="16" fillId="4" borderId="15" xfId="0" applyNumberFormat="1" applyFont="1" applyFill="1" applyBorder="1" applyAlignment="1">
      <alignment horizontal="center"/>
    </xf>
    <xf numFmtId="14" fontId="4" fillId="4" borderId="15" xfId="0" applyNumberFormat="1" applyFont="1" applyFill="1" applyBorder="1" applyAlignment="1">
      <alignment horizontal="center"/>
    </xf>
    <xf numFmtId="14" fontId="4" fillId="4" borderId="16" xfId="0" applyNumberFormat="1" applyFont="1" applyFill="1" applyBorder="1" applyAlignment="1">
      <alignment horizontal="center"/>
    </xf>
    <xf numFmtId="0" fontId="28" fillId="2" borderId="3" xfId="0" applyFont="1" applyFill="1" applyBorder="1" applyAlignment="1">
      <alignment horizontal="center"/>
    </xf>
    <xf numFmtId="166" fontId="4" fillId="0" borderId="2" xfId="0" applyNumberFormat="1" applyFont="1" applyFill="1" applyBorder="1" applyAlignment="1">
      <alignment horizontal="center"/>
    </xf>
    <xf numFmtId="166" fontId="4" fillId="2" borderId="7" xfId="0" applyNumberFormat="1" applyFont="1" applyFill="1" applyBorder="1" applyAlignment="1">
      <alignment horizontal="center"/>
    </xf>
    <xf numFmtId="0" fontId="21" fillId="2" borderId="1" xfId="0" applyFont="1" applyFill="1" applyBorder="1" applyAlignment="1">
      <alignment horizontal="left"/>
    </xf>
    <xf numFmtId="166" fontId="25" fillId="2" borderId="4" xfId="0" applyNumberFormat="1" applyFont="1" applyFill="1" applyBorder="1" applyAlignment="1">
      <alignment horizontal="center"/>
    </xf>
    <xf numFmtId="0" fontId="29" fillId="0" borderId="0" xfId="0" applyFont="1" applyFill="1" applyBorder="1" applyAlignment="1">
      <alignment horizontal="left"/>
    </xf>
    <xf numFmtId="0" fontId="4" fillId="2" borderId="6" xfId="0" applyFont="1" applyFill="1" applyBorder="1" applyAlignment="1">
      <alignment horizontal="center"/>
    </xf>
    <xf numFmtId="0" fontId="18" fillId="2" borderId="17" xfId="0" applyFont="1" applyFill="1" applyBorder="1" applyAlignment="1">
      <alignment horizontal="center"/>
    </xf>
    <xf numFmtId="166" fontId="18" fillId="0" borderId="7" xfId="0" applyNumberFormat="1" applyFont="1" applyFill="1" applyBorder="1" applyAlignment="1">
      <alignment horizontal="center"/>
    </xf>
    <xf numFmtId="0" fontId="30" fillId="2" borderId="1" xfId="0" applyFont="1" applyFill="1" applyBorder="1" applyAlignment="1">
      <alignment horizontal="center"/>
    </xf>
    <xf numFmtId="166" fontId="4" fillId="0" borderId="1" xfId="0" applyNumberFormat="1" applyFont="1" applyFill="1" applyBorder="1" applyAlignment="1">
      <alignment horizontal="center"/>
    </xf>
    <xf numFmtId="0" fontId="4" fillId="0" borderId="15" xfId="0" applyFont="1" applyFill="1" applyBorder="1" applyAlignment="1">
      <alignment horizontal="center"/>
    </xf>
    <xf numFmtId="0" fontId="30" fillId="2" borderId="15" xfId="0" applyFont="1" applyFill="1" applyBorder="1" applyAlignment="1">
      <alignment horizontal="center"/>
    </xf>
    <xf numFmtId="166" fontId="2" fillId="2" borderId="15" xfId="0" applyNumberFormat="1" applyFont="1" applyFill="1" applyBorder="1" applyAlignment="1">
      <alignment horizontal="center"/>
    </xf>
    <xf numFmtId="166" fontId="4" fillId="0" borderId="16" xfId="0" applyNumberFormat="1" applyFont="1" applyFill="1" applyBorder="1" applyAlignment="1">
      <alignment horizontal="center"/>
    </xf>
    <xf numFmtId="0" fontId="2" fillId="4" borderId="3" xfId="0" applyFont="1" applyFill="1" applyBorder="1" applyAlignment="1">
      <alignment horizontal="center"/>
    </xf>
    <xf numFmtId="0" fontId="2" fillId="4" borderId="9" xfId="0" applyFont="1" applyFill="1" applyBorder="1" applyAlignment="1">
      <alignment horizontal="center"/>
    </xf>
    <xf numFmtId="0" fontId="2" fillId="4" borderId="4" xfId="0" applyFont="1" applyFill="1" applyBorder="1" applyAlignment="1">
      <alignment horizontal="center"/>
    </xf>
    <xf numFmtId="0" fontId="2" fillId="4" borderId="2" xfId="0" applyFont="1" applyFill="1" applyBorder="1" applyAlignment="1">
      <alignment horizontal="center"/>
    </xf>
    <xf numFmtId="0" fontId="11" fillId="2" borderId="0" xfId="0" applyFont="1" applyFill="1" applyBorder="1" applyAlignment="1">
      <alignment horizontal="center"/>
    </xf>
    <xf numFmtId="0" fontId="9" fillId="2" borderId="0" xfId="1" applyFill="1" applyAlignment="1">
      <alignment horizontal="center" wrapText="1"/>
    </xf>
    <xf numFmtId="0" fontId="4" fillId="4" borderId="15" xfId="0" applyFont="1" applyFill="1" applyBorder="1" applyAlignment="1">
      <alignment horizontal="center"/>
    </xf>
    <xf numFmtId="165" fontId="4" fillId="3" borderId="18" xfId="0" applyNumberFormat="1" applyFont="1" applyFill="1" applyBorder="1" applyAlignment="1">
      <alignment horizontal="center"/>
    </xf>
    <xf numFmtId="165" fontId="4" fillId="3" borderId="19" xfId="0" applyNumberFormat="1" applyFont="1" applyFill="1" applyBorder="1" applyAlignment="1">
      <alignment horizontal="center"/>
    </xf>
    <xf numFmtId="165" fontId="4" fillId="3" borderId="20" xfId="0" applyNumberFormat="1" applyFont="1" applyFill="1" applyBorder="1" applyAlignment="1">
      <alignment horizontal="center"/>
    </xf>
    <xf numFmtId="166" fontId="8" fillId="2" borderId="0" xfId="0" applyNumberFormat="1" applyFont="1" applyFill="1" applyBorder="1" applyAlignment="1">
      <alignment horizontal="right"/>
    </xf>
    <xf numFmtId="0" fontId="0" fillId="2" borderId="0" xfId="0" applyFill="1" applyBorder="1"/>
    <xf numFmtId="0" fontId="4" fillId="2" borderId="0" xfId="0" applyFont="1" applyFill="1" applyAlignment="1">
      <alignment horizontal="right"/>
    </xf>
    <xf numFmtId="0" fontId="0" fillId="2" borderId="12" xfId="0" applyFill="1" applyBorder="1"/>
    <xf numFmtId="0" fontId="1" fillId="2" borderId="0" xfId="0" applyFont="1" applyFill="1" applyBorder="1" applyAlignment="1">
      <alignment horizontal="right"/>
    </xf>
    <xf numFmtId="165" fontId="1" fillId="2" borderId="13" xfId="0" applyNumberFormat="1" applyFont="1" applyFill="1" applyBorder="1" applyAlignment="1">
      <alignment horizontal="right"/>
    </xf>
    <xf numFmtId="0" fontId="1" fillId="4" borderId="18" xfId="0" applyFont="1" applyFill="1" applyBorder="1" applyAlignment="1">
      <alignment horizontal="right"/>
    </xf>
    <xf numFmtId="0" fontId="1" fillId="4" borderId="19" xfId="0" applyFont="1" applyFill="1" applyBorder="1" applyAlignment="1">
      <alignment horizontal="right"/>
    </xf>
    <xf numFmtId="0" fontId="4" fillId="4" borderId="19" xfId="0" applyFont="1" applyFill="1" applyBorder="1" applyAlignment="1">
      <alignment horizontal="right"/>
    </xf>
    <xf numFmtId="166" fontId="24" fillId="4" borderId="19" xfId="0" applyNumberFormat="1" applyFont="1" applyFill="1" applyBorder="1" applyAlignment="1"/>
    <xf numFmtId="165" fontId="24" fillId="4" borderId="20" xfId="0" applyNumberFormat="1" applyFont="1" applyFill="1" applyBorder="1" applyAlignment="1"/>
    <xf numFmtId="0" fontId="3" fillId="2" borderId="0" xfId="0" applyFont="1" applyFill="1"/>
  </cellXfs>
  <cellStyles count="2">
    <cellStyle name="Hyperlink" xfId="1" builtinId="8"/>
    <cellStyle name="Standard" xfId="0" builtinId="0"/>
  </cellStyles>
  <dxfs count="0"/>
  <tableStyles count="0" defaultTableStyle="TableStyleMedium2" defaultPivotStyle="PivotStyleLight16"/>
  <colors>
    <mruColors>
      <color rgb="FF1111F3"/>
      <color rgb="FF1A0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268919</xdr:colOff>
      <xdr:row>38</xdr:row>
      <xdr:rowOff>219806</xdr:rowOff>
    </xdr:from>
    <xdr:to>
      <xdr:col>12</xdr:col>
      <xdr:colOff>263769</xdr:colOff>
      <xdr:row>61</xdr:row>
      <xdr:rowOff>129999</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5861" y="7964364"/>
          <a:ext cx="8215658" cy="4643385"/>
        </a:xfrm>
        <a:prstGeom prst="rect">
          <a:avLst/>
        </a:prstGeom>
      </xdr:spPr>
    </xdr:pic>
    <xdr:clientData/>
  </xdr:twoCellAnchor>
  <xdr:twoCellAnchor editAs="oneCell">
    <xdr:from>
      <xdr:col>12</xdr:col>
      <xdr:colOff>642935</xdr:colOff>
      <xdr:row>5</xdr:row>
      <xdr:rowOff>58614</xdr:rowOff>
    </xdr:from>
    <xdr:to>
      <xdr:col>13</xdr:col>
      <xdr:colOff>432936</xdr:colOff>
      <xdr:row>11</xdr:row>
      <xdr:rowOff>2682</xdr:rowOff>
    </xdr:to>
    <xdr:pic>
      <xdr:nvPicPr>
        <xdr:cNvPr id="10" name="Grafik 9"/>
        <xdr:cNvPicPr>
          <a:picLocks noChangeAspect="1"/>
        </xdr:cNvPicPr>
      </xdr:nvPicPr>
      <xdr:blipFill>
        <a:blip xmlns:r="http://schemas.openxmlformats.org/officeDocument/2006/relationships" r:embed="rId2" cstate="print"/>
        <a:stretch>
          <a:fillRect/>
        </a:stretch>
      </xdr:blipFill>
      <xdr:spPr>
        <a:xfrm flipH="1">
          <a:off x="9310685" y="1223595"/>
          <a:ext cx="742501" cy="1174991"/>
        </a:xfrm>
        <a:prstGeom prst="rect">
          <a:avLst/>
        </a:prstGeom>
      </xdr:spPr>
    </xdr:pic>
    <xdr:clientData/>
  </xdr:twoCellAnchor>
  <xdr:twoCellAnchor editAs="oneCell">
    <xdr:from>
      <xdr:col>1</xdr:col>
      <xdr:colOff>85725</xdr:colOff>
      <xdr:row>0</xdr:row>
      <xdr:rowOff>47624</xdr:rowOff>
    </xdr:from>
    <xdr:to>
      <xdr:col>4</xdr:col>
      <xdr:colOff>210649</xdr:colOff>
      <xdr:row>4</xdr:row>
      <xdr:rowOff>29307</xdr:rowOff>
    </xdr:to>
    <xdr:pic>
      <xdr:nvPicPr>
        <xdr:cNvPr id="4" name="Grafik 3" descr="C:\Users\Screwion\Dropbox\Falk Arne Share\tradingbrothers.com\TB_Bilderarchiv\Neues Logo\TradingBrothers_blau-transparent-1.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4"/>
          <a:ext cx="2799251" cy="743683"/>
        </a:xfrm>
        <a:prstGeom prst="rect">
          <a:avLst/>
        </a:prstGeom>
        <a:noFill/>
        <a:ln>
          <a:noFill/>
        </a:ln>
      </xdr:spPr>
    </xdr:pic>
    <xdr:clientData/>
  </xdr:twoCellAnchor>
  <xdr:twoCellAnchor editAs="oneCell">
    <xdr:from>
      <xdr:col>11</xdr:col>
      <xdr:colOff>468923</xdr:colOff>
      <xdr:row>0</xdr:row>
      <xdr:rowOff>58794</xdr:rowOff>
    </xdr:from>
    <xdr:to>
      <xdr:col>13</xdr:col>
      <xdr:colOff>482622</xdr:colOff>
      <xdr:row>4</xdr:row>
      <xdr:rowOff>0</xdr:rowOff>
    </xdr:to>
    <xdr:pic>
      <xdr:nvPicPr>
        <xdr:cNvPr id="5" name="Grafik 4" descr="C:\Users\Laptop\Dropbox\Falk Arne Share\tradingbrothers.com\TB_Bilderarchiv\TB_Design + Portraits\TradingBrothers_blau-transparent-Konzentrieren-340Pixel.pn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57442" y="58794"/>
          <a:ext cx="1845430" cy="703206"/>
        </a:xfrm>
        <a:prstGeom prst="rect">
          <a:avLst/>
        </a:prstGeom>
        <a:noFill/>
        <a:ln>
          <a:noFill/>
        </a:ln>
      </xdr:spPr>
    </xdr:pic>
    <xdr:clientData/>
  </xdr:twoCellAnchor>
  <xdr:twoCellAnchor>
    <xdr:from>
      <xdr:col>3</xdr:col>
      <xdr:colOff>150123</xdr:colOff>
      <xdr:row>0</xdr:row>
      <xdr:rowOff>91266</xdr:rowOff>
    </xdr:from>
    <xdr:to>
      <xdr:col>5</xdr:col>
      <xdr:colOff>413508</xdr:colOff>
      <xdr:row>1</xdr:row>
      <xdr:rowOff>174302</xdr:rowOff>
    </xdr:to>
    <xdr:sp macro="" textlink="">
      <xdr:nvSpPr>
        <xdr:cNvPr id="8" name="Textfeld 4"/>
        <xdr:cNvSpPr txBox="1"/>
      </xdr:nvSpPr>
      <xdr:spPr>
        <a:xfrm>
          <a:off x="2110686" y="91266"/>
          <a:ext cx="1628635" cy="2735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200" b="0">
              <a:solidFill>
                <a:srgbClr val="FF0000"/>
              </a:solidFill>
              <a:latin typeface="Freestyle Script" pitchFamily="66" charset="0"/>
            </a:rPr>
            <a:t>Echtgeld-Depots</a:t>
          </a:r>
        </a:p>
      </xdr:txBody>
    </xdr:sp>
    <xdr:clientData/>
  </xdr:twoCellAnchor>
  <xdr:oneCellAnchor>
    <xdr:from>
      <xdr:col>1</xdr:col>
      <xdr:colOff>20291</xdr:colOff>
      <xdr:row>62</xdr:row>
      <xdr:rowOff>208309</xdr:rowOff>
    </xdr:from>
    <xdr:ext cx="9637231" cy="1516890"/>
    <xdr:sp macro="" textlink="">
      <xdr:nvSpPr>
        <xdr:cNvPr id="6" name="Textfeld 5"/>
        <xdr:cNvSpPr txBox="1"/>
      </xdr:nvSpPr>
      <xdr:spPr>
        <a:xfrm>
          <a:off x="119682" y="11712852"/>
          <a:ext cx="9637231" cy="151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700" b="1"/>
            <a:t>Haftungsausschluss und Risikohinweis, Disclaimer</a:t>
          </a:r>
        </a:p>
        <a:p>
          <a:r>
            <a:rPr lang="de-DE" sz="700"/>
            <a:t>Die von der Elsner Research GmbH zur Verfügung gestellten Inhalte, wie z.B. Handelssignale und Analysen, beruhen auf sorgfältiger Recherche, denen Quellen Dritter zugrunde liegen. Diese Quellen werden von Elsner Research als vertrauenswürdig und zuverlässig erachtet. Elsner Research übernimmt gleichwohl keinerlei Gewährleistung für die Aktualität, Richtigkeit oder Vollständigkeit der Inhalte. Die Ausbreitungen und Angaben dienen lediglich zu Informationszwecken und sind nicht als Angebot oder Kaufempfehlung bestimmter Anlageprodukte zu verstehen. Die Analysen und Texte entsprechen der persönlichen Einschätzung des Verfassers. Die Internetinformationen können eine individuelle, die persönlichen Verhältnisse des Anlegers berücksichtigende Beratung, nicht ersetzen. Sämtliche Strategien und Inhalte müssen auf Risiko und Umsetzung von Ihnen oder Ihrem Anlageberater geprüft werden. Unsere Analysen und Texte richten sich an alle Abonnenten und Leser unseres Börsenbriefes, die in ihrem Anlageverhalten und ihren Anlagezielen sehr unterschiedlich sind. Daher berücksichtigt dieser Börsenbrief in keiner Weise Ihre persönliche Anlagesituation. Der Nutzer wird hiermit ausdrücklich darauf hingewiesen, dass der Handel mit börsenorientierten Wertpapieren oder anderen Finanzprodukten zum Teil erheblichen Kursschwankungen und den damit verbundenen Risiken unterworfen ist, die zu erheblichen Verlusten bis hin zum Totalverlust führen können. Bei jeder Anlageentscheidung, die der Nutzer aufgrund von Informationen, welche aus Inhalten dieser Internetseite hervorgehen trifft, handelt er immer eigenverantwortlich, auf eigene Gefahr und eigenes Risiko. Die Haftung für Schäden, die aus der Heranziehung von Informationen für die eigene Anlageentscheidung des Nutzers resultieren, ist ausgeschlossen. Der Haftungsausschluss gilt nicht für Vorsatz und grobe Fahrlässigkeit sowie für Körperschäden. Der Haftungsausschluss gilt auch nicht für Verletzung von vertraglichen Hauptpflichten, auf deren Erfüllung in besonderem Maße vertraut werden durfte. Die Elsner Research GmbH weist ausdrücklich auf die Risiken von programmierten Strategien oder Indikatoren hin und vermittelt diese dem Kunden ausschließlich zur Information und zur Visualisierung von Handelssignalen auf Demo-Konten (das heißt Nicht-Echtgeld-Konten) und zur Erstellung von statistischen Auswertungen (Backtesting). Der Nachdruck, die Verwendung der Texte, die Veröffentlichung / Vervielfältigung ist nur mit ausdrücklicher Genehmigung der Elsner Research GmbH gestattet. Unsere Charts beziehen wir von Tradesignal Online oder der Logical Line. Tradesignal® ist eine eingetragene Marke der Tradesignal GmbH. Logical Line vertreibt die Software Captimizer. Nicht autorisierte Nutzung oder Missbrauch sind ausdrücklich verboten. Es gelten die AGB und die Datenschutzrechtlichen Hinweise auf www.tradingbrothers.com.</a:t>
          </a:r>
        </a:p>
      </xdr:txBody>
    </xdr:sp>
    <xdr:clientData/>
  </xdr:oneCellAnchor>
  <xdr:oneCellAnchor>
    <xdr:from>
      <xdr:col>1</xdr:col>
      <xdr:colOff>157551</xdr:colOff>
      <xdr:row>35</xdr:row>
      <xdr:rowOff>205762</xdr:rowOff>
    </xdr:from>
    <xdr:ext cx="9384196" cy="712309"/>
    <xdr:sp macro="" textlink="">
      <xdr:nvSpPr>
        <xdr:cNvPr id="7" name="Textfeld 6"/>
        <xdr:cNvSpPr txBox="1"/>
      </xdr:nvSpPr>
      <xdr:spPr>
        <a:xfrm>
          <a:off x="230820" y="7408127"/>
          <a:ext cx="9384196" cy="712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000" b="1">
              <a:solidFill>
                <a:sysClr val="windowText" lastClr="000000"/>
              </a:solidFill>
            </a:rPr>
            <a:t>***Weitere Hinweise:     </a:t>
          </a:r>
          <a:r>
            <a:rPr lang="de-DE" sz="1000" b="0">
              <a:solidFill>
                <a:sysClr val="windowText" lastClr="000000"/>
              </a:solidFill>
            </a:rPr>
            <a:t>	</a:t>
          </a:r>
          <a:r>
            <a:rPr lang="de-DE" sz="1000" b="1">
              <a:solidFill>
                <a:sysClr val="windowText" lastClr="000000"/>
              </a:solidFill>
              <a:effectLst/>
              <a:latin typeface="+mn-lt"/>
              <a:ea typeface="+mn-ea"/>
              <a:cs typeface="+mn-cs"/>
            </a:rPr>
            <a:t>- Amerikanische Aktien werden von uns nicht vor 16:00 MEZ (Handelsstart USA) und nach 21:30 Uhr gehandelt</a:t>
          </a:r>
          <a:r>
            <a:rPr lang="de-DE" sz="1000" b="0">
              <a:solidFill>
                <a:sysClr val="windowText" lastClr="000000"/>
              </a:solidFill>
              <a:effectLst/>
              <a:latin typeface="+mn-lt"/>
              <a:ea typeface="+mn-ea"/>
              <a:cs typeface="+mn-cs"/>
            </a:rPr>
            <a:t>!</a:t>
          </a:r>
          <a:endParaRPr lang="de-DE" sz="1000" b="1">
            <a:solidFill>
              <a:srgbClr val="FF0000"/>
            </a:solidFill>
          </a:endParaRPr>
        </a:p>
        <a:p>
          <a:r>
            <a:rPr lang="de-DE" sz="1000" b="0">
              <a:solidFill>
                <a:sysClr val="windowText" lastClr="000000"/>
              </a:solidFill>
            </a:rPr>
            <a:t>		</a:t>
          </a:r>
          <a:r>
            <a:rPr lang="de-DE" sz="1000" b="1">
              <a:solidFill>
                <a:sysClr val="windowText" lastClr="000000"/>
              </a:solidFill>
            </a:rPr>
            <a:t>- Europäische Aktien werden von uns nach 9:30 Uhr (Handelsstart EU &amp; D) und vor</a:t>
          </a:r>
          <a:r>
            <a:rPr lang="de-DE" sz="1000" b="1" baseline="0">
              <a:solidFill>
                <a:sysClr val="windowText" lastClr="000000"/>
              </a:solidFill>
            </a:rPr>
            <a:t> </a:t>
          </a:r>
          <a:r>
            <a:rPr lang="de-DE" sz="1000" b="1">
              <a:solidFill>
                <a:sysClr val="windowText" lastClr="000000"/>
              </a:solidFill>
            </a:rPr>
            <a:t>17.00 Uhr gehandelt!</a:t>
          </a:r>
        </a:p>
        <a:p>
          <a:r>
            <a:rPr lang="de-DE" sz="1000" b="0">
              <a:solidFill>
                <a:sysClr val="windowText" lastClr="000000"/>
              </a:solidFill>
            </a:rPr>
            <a:t>		- </a:t>
          </a:r>
          <a:r>
            <a:rPr lang="de-DE" sz="1000" b="0">
              <a:solidFill>
                <a:sysClr val="windowText" lastClr="000000"/>
              </a:solidFill>
              <a:effectLst/>
              <a:latin typeface="+mn-lt"/>
              <a:ea typeface="+mn-ea"/>
              <a:cs typeface="+mn-cs"/>
            </a:rPr>
            <a:t>Shortsignale (Ein- und Ausstiege in Absicherungs-</a:t>
          </a:r>
          <a:r>
            <a:rPr lang="de-DE" sz="1000" b="0" baseline="0">
              <a:solidFill>
                <a:sysClr val="windowText" lastClr="000000"/>
              </a:solidFill>
              <a:effectLst/>
              <a:latin typeface="+mn-lt"/>
              <a:ea typeface="+mn-ea"/>
              <a:cs typeface="+mn-cs"/>
            </a:rPr>
            <a:t> und Fallschirmstrategien</a:t>
          </a:r>
          <a:r>
            <a:rPr lang="de-DE" sz="1000" b="0">
              <a:solidFill>
                <a:sysClr val="windowText" lastClr="000000"/>
              </a:solidFill>
              <a:effectLst/>
              <a:latin typeface="+mn-lt"/>
              <a:ea typeface="+mn-ea"/>
              <a:cs typeface="+mn-cs"/>
            </a:rPr>
            <a:t>) können unter der Woche eintreten</a:t>
          </a:r>
          <a:r>
            <a:rPr lang="de-DE" sz="1000" b="0" baseline="0">
              <a:solidFill>
                <a:sysClr val="windowText" lastClr="000000"/>
              </a:solidFill>
              <a:effectLst/>
              <a:latin typeface="+mn-lt"/>
              <a:ea typeface="+mn-ea"/>
              <a:cs typeface="+mn-cs"/>
            </a:rPr>
            <a:t> und </a:t>
          </a:r>
        </a:p>
        <a:p>
          <a:r>
            <a:rPr lang="de-DE" sz="1000" b="0" baseline="0">
              <a:solidFill>
                <a:sysClr val="windowText" lastClr="000000"/>
              </a:solidFill>
              <a:effectLst/>
              <a:latin typeface="+mn-lt"/>
              <a:ea typeface="+mn-ea"/>
              <a:cs typeface="+mn-cs"/>
            </a:rPr>
            <a:t>		    </a:t>
          </a:r>
          <a:r>
            <a:rPr lang="de-DE" sz="1000" b="0">
              <a:solidFill>
                <a:sysClr val="windowText" lastClr="000000"/>
              </a:solidFill>
              <a:effectLst/>
              <a:latin typeface="+mn-lt"/>
              <a:ea typeface="+mn-ea"/>
              <a:cs typeface="+mn-cs"/>
            </a:rPr>
            <a:t>werden von uns </a:t>
          </a:r>
          <a:r>
            <a:rPr lang="de-DE" sz="1000" b="1" u="sng">
              <a:solidFill>
                <a:sysClr val="windowText" lastClr="000000"/>
              </a:solidFill>
              <a:effectLst/>
              <a:latin typeface="+mn-lt"/>
              <a:ea typeface="+mn-ea"/>
              <a:cs typeface="+mn-cs"/>
            </a:rPr>
            <a:t>direkt</a:t>
          </a:r>
          <a:r>
            <a:rPr lang="de-DE" sz="1000" b="0">
              <a:solidFill>
                <a:sysClr val="windowText" lastClr="000000"/>
              </a:solidFill>
              <a:effectLst/>
              <a:latin typeface="+mn-lt"/>
              <a:ea typeface="+mn-ea"/>
              <a:cs typeface="+mn-cs"/>
            </a:rPr>
            <a:t>  umgesetzt</a:t>
          </a:r>
          <a:r>
            <a:rPr lang="de-DE" sz="1000" b="0" baseline="0">
              <a:solidFill>
                <a:sysClr val="windowText" lastClr="000000"/>
              </a:solidFill>
              <a:effectLst/>
              <a:latin typeface="+mn-lt"/>
              <a:ea typeface="+mn-ea"/>
              <a:cs typeface="+mn-cs"/>
            </a:rPr>
            <a:t> - </a:t>
          </a:r>
          <a:r>
            <a:rPr lang="de-DE" sz="1000" b="0">
              <a:solidFill>
                <a:sysClr val="windowText" lastClr="000000"/>
              </a:solidFill>
              <a:effectLst/>
              <a:latin typeface="+mn-lt"/>
              <a:ea typeface="+mn-ea"/>
              <a:cs typeface="+mn-cs"/>
            </a:rPr>
            <a:t> "Versicherung"     Info: Bitte TÄGLICH die E-Mails kontrollieren!!</a:t>
          </a:r>
          <a:endParaRPr lang="de-DE" sz="800" b="0">
            <a:solidFill>
              <a:sysClr val="windowText" lastClr="000000"/>
            </a:solidFill>
          </a:endParaRPr>
        </a:p>
      </xdr:txBody>
    </xdr:sp>
    <xdr:clientData/>
  </xdr:oneCellAnchor>
  <xdr:twoCellAnchor editAs="oneCell">
    <xdr:from>
      <xdr:col>1</xdr:col>
      <xdr:colOff>60608</xdr:colOff>
      <xdr:row>4</xdr:row>
      <xdr:rowOff>174019</xdr:rowOff>
    </xdr:from>
    <xdr:to>
      <xdr:col>2</xdr:col>
      <xdr:colOff>1309527</xdr:colOff>
      <xdr:row>11</xdr:row>
      <xdr:rowOff>17336</xdr:rowOff>
    </xdr:to>
    <xdr:pic>
      <xdr:nvPicPr>
        <xdr:cNvPr id="2"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5858" y="936019"/>
          <a:ext cx="1622592" cy="1477221"/>
        </a:xfrm>
        <a:prstGeom prst="rect">
          <a:avLst/>
        </a:prstGeom>
      </xdr:spPr>
    </xdr:pic>
    <xdr:clientData/>
  </xdr:twoCellAnchor>
  <xdr:oneCellAnchor>
    <xdr:from>
      <xdr:col>8</xdr:col>
      <xdr:colOff>219808</xdr:colOff>
      <xdr:row>6</xdr:row>
      <xdr:rowOff>87922</xdr:rowOff>
    </xdr:from>
    <xdr:ext cx="3089413" cy="968983"/>
    <xdr:sp macro="" textlink="">
      <xdr:nvSpPr>
        <xdr:cNvPr id="13" name="Textfeld 12"/>
        <xdr:cNvSpPr txBox="1"/>
      </xdr:nvSpPr>
      <xdr:spPr>
        <a:xfrm>
          <a:off x="6008077" y="1443403"/>
          <a:ext cx="3089413"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400" b="1" u="sng"/>
            <a:t>Start</a:t>
          </a:r>
          <a:r>
            <a:rPr lang="de-DE" sz="1400" b="1" u="sng" baseline="0"/>
            <a:t> in ein Handelssystem!</a:t>
          </a:r>
        </a:p>
        <a:p>
          <a:pPr algn="ctr"/>
          <a:r>
            <a:rPr lang="de-DE" sz="1400" b="1"/>
            <a:t>Berechnung des Startdepots</a:t>
          </a:r>
          <a:r>
            <a:rPr lang="de-DE" sz="1400" b="1" baseline="0"/>
            <a:t> mit einer beliebigen Summe </a:t>
          </a:r>
          <a:r>
            <a:rPr lang="de-DE" sz="1400" b="1" baseline="0">
              <a:solidFill>
                <a:schemeClr val="tx1"/>
              </a:solidFill>
              <a:latin typeface="+mn-lt"/>
              <a:ea typeface="+mn-ea"/>
              <a:cs typeface="+mn-cs"/>
            </a:rPr>
            <a:t>"Skallierung"</a:t>
          </a:r>
          <a:r>
            <a:rPr lang="de-DE" sz="1400" b="1" baseline="0"/>
            <a:t>!</a:t>
          </a:r>
        </a:p>
        <a:p>
          <a:pPr algn="ctr"/>
          <a:r>
            <a:rPr lang="de-DE" sz="1400" b="1" baseline="0"/>
            <a:t>Beispielrechnung am 08.02.2019 </a:t>
          </a:r>
          <a:endParaRPr lang="de-DE" sz="1400" b="1"/>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dingbrothers.com/ww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X71"/>
  <sheetViews>
    <sheetView showGridLines="0" tabSelected="1" showWhiteSpace="0" view="pageLayout" topLeftCell="A7" zoomScale="130" zoomScaleNormal="130" zoomScaleSheetLayoutView="85" zoomScalePageLayoutView="130" workbookViewId="0">
      <selection activeCell="W26" sqref="W26"/>
    </sheetView>
  </sheetViews>
  <sheetFormatPr baseColWidth="10" defaultRowHeight="15" x14ac:dyDescent="0.25"/>
  <cols>
    <col min="1" max="1" width="1" style="1" customWidth="1"/>
    <col min="2" max="2" width="5.140625" style="1" customWidth="1"/>
    <col min="3" max="3" width="21.140625" style="1" customWidth="1"/>
    <col min="4" max="4" width="10.85546875" style="26" customWidth="1"/>
    <col min="5" max="5" width="8.5703125" style="48" customWidth="1"/>
    <col min="6" max="6" width="8.42578125" style="1" customWidth="1"/>
    <col min="7" max="7" width="12.42578125" style="1" customWidth="1"/>
    <col min="8" max="8" width="13.140625" style="1" customWidth="1"/>
    <col min="9" max="9" width="5.7109375" style="1" customWidth="1"/>
    <col min="10" max="10" width="10.5703125" style="1" bestFit="1" customWidth="1"/>
    <col min="11" max="11" width="11.7109375" style="1" customWidth="1"/>
    <col min="12" max="12" width="12.28515625" style="1" customWidth="1"/>
    <col min="13" max="13" width="13.28515625" style="1" customWidth="1"/>
    <col min="14" max="14" width="7.5703125" style="26" customWidth="1"/>
    <col min="15" max="15" width="0.42578125" style="21" customWidth="1"/>
    <col min="16" max="16" width="1.42578125" style="1" hidden="1" customWidth="1"/>
    <col min="17" max="17" width="1" style="1" hidden="1" customWidth="1"/>
    <col min="18" max="18" width="9.140625" style="1" hidden="1" customWidth="1"/>
    <col min="19" max="19" width="1.42578125" style="1" hidden="1" customWidth="1"/>
    <col min="20" max="20" width="1.42578125" style="1" customWidth="1"/>
    <col min="21" max="21" width="1.140625" style="1" customWidth="1"/>
    <col min="22" max="22" width="18" style="1" customWidth="1"/>
    <col min="23" max="23" width="12.42578125" style="1" bestFit="1" customWidth="1"/>
    <col min="24" max="16384" width="11.42578125" style="1"/>
  </cols>
  <sheetData>
    <row r="5" spans="2:24" ht="31.5" customHeight="1" x14ac:dyDescent="0.55000000000000004">
      <c r="D5" s="149" t="s">
        <v>17</v>
      </c>
      <c r="E5" s="149"/>
      <c r="F5" s="149"/>
      <c r="G5" s="149"/>
      <c r="H5" s="149"/>
      <c r="I5" s="149"/>
      <c r="J5" s="149"/>
      <c r="K5" s="149"/>
      <c r="L5" s="149"/>
      <c r="M5" s="149"/>
      <c r="N5" s="149"/>
      <c r="O5" s="29"/>
      <c r="P5" s="29"/>
      <c r="Q5" s="29"/>
      <c r="R5" s="29"/>
      <c r="S5" s="29"/>
    </row>
    <row r="6" spans="2:24" ht="15" customHeight="1" thickBot="1" x14ac:dyDescent="0.3">
      <c r="B6" s="25"/>
      <c r="I6" s="62"/>
      <c r="J6" s="58"/>
      <c r="K6" s="58"/>
      <c r="L6" s="58"/>
      <c r="M6" s="56"/>
      <c r="V6" s="56"/>
      <c r="W6" s="26"/>
      <c r="X6" s="26"/>
    </row>
    <row r="7" spans="2:24" x14ac:dyDescent="0.25">
      <c r="B7" s="25"/>
      <c r="D7" s="145" t="s">
        <v>33</v>
      </c>
      <c r="E7" s="146"/>
      <c r="F7" s="147"/>
      <c r="G7" s="147"/>
      <c r="H7" s="148"/>
      <c r="I7" s="62"/>
      <c r="J7" s="58"/>
      <c r="K7" s="58"/>
      <c r="L7" s="58"/>
      <c r="M7" s="56"/>
      <c r="V7" s="56"/>
      <c r="W7" s="56"/>
    </row>
    <row r="8" spans="2:24" ht="15.75" customHeight="1" x14ac:dyDescent="0.25">
      <c r="B8" s="15"/>
      <c r="D8" s="63"/>
      <c r="E8" s="59"/>
      <c r="F8" s="60" t="s">
        <v>16</v>
      </c>
      <c r="G8" s="61">
        <v>43983</v>
      </c>
      <c r="H8" s="64">
        <v>110000</v>
      </c>
      <c r="I8" s="62"/>
      <c r="K8" s="58"/>
      <c r="L8" s="58"/>
      <c r="M8" s="56"/>
      <c r="N8" s="1"/>
      <c r="O8" s="19"/>
      <c r="U8" s="34"/>
      <c r="V8" s="56"/>
      <c r="W8" s="56"/>
    </row>
    <row r="9" spans="2:24" s="26" customFormat="1" ht="15.75" customHeight="1" x14ac:dyDescent="0.25">
      <c r="B9" s="15"/>
      <c r="D9" s="65"/>
      <c r="E9" s="30"/>
      <c r="F9" s="34" t="s">
        <v>15</v>
      </c>
      <c r="G9" s="36">
        <v>44532</v>
      </c>
      <c r="H9" s="66">
        <f>M30+H10</f>
        <v>162868.88</v>
      </c>
      <c r="I9" s="62"/>
      <c r="J9" s="102"/>
      <c r="K9" s="58"/>
      <c r="L9" s="58"/>
      <c r="M9" s="35"/>
      <c r="N9" s="35"/>
      <c r="O9" s="19"/>
      <c r="V9" s="56"/>
    </row>
    <row r="10" spans="2:24" s="56" customFormat="1" ht="18" customHeight="1" x14ac:dyDescent="0.25">
      <c r="B10" s="53"/>
      <c r="D10" s="158"/>
      <c r="E10" s="156"/>
      <c r="F10" s="159" t="s">
        <v>5</v>
      </c>
      <c r="G10" s="155">
        <f>H10/H9</f>
        <v>1.8481124202487302E-3</v>
      </c>
      <c r="H10" s="160">
        <v>301</v>
      </c>
      <c r="I10" s="62"/>
      <c r="J10" s="74"/>
      <c r="K10" s="102"/>
      <c r="L10" s="58"/>
      <c r="M10" s="35"/>
      <c r="N10" s="35"/>
      <c r="O10" s="19"/>
      <c r="W10" s="103"/>
    </row>
    <row r="11" spans="2:24" s="26" customFormat="1" ht="18" customHeight="1" x14ac:dyDescent="0.3">
      <c r="B11" s="15"/>
      <c r="D11" s="161"/>
      <c r="E11" s="162"/>
      <c r="F11" s="163" t="s">
        <v>31</v>
      </c>
      <c r="G11" s="164">
        <f>(H9-H8)/H8</f>
        <v>0.48062618181818184</v>
      </c>
      <c r="H11" s="165">
        <f>H9-H8</f>
        <v>52868.880000000005</v>
      </c>
      <c r="I11" s="62"/>
      <c r="J11" s="58"/>
      <c r="K11" s="58"/>
      <c r="L11" s="58"/>
      <c r="M11" s="56"/>
      <c r="O11" s="19"/>
      <c r="V11" s="41"/>
    </row>
    <row r="12" spans="2:24" s="20" customFormat="1" ht="6.75" customHeight="1" thickBot="1" x14ac:dyDescent="0.4">
      <c r="B12" s="12"/>
      <c r="D12" s="26"/>
      <c r="E12" s="48"/>
      <c r="F12" s="10"/>
      <c r="G12" s="10"/>
      <c r="K12" s="18"/>
      <c r="L12" s="11"/>
      <c r="N12" s="26"/>
      <c r="O12" s="21"/>
      <c r="V12" s="56"/>
      <c r="W12" s="26"/>
    </row>
    <row r="13" spans="2:24" ht="15.75" x14ac:dyDescent="0.25">
      <c r="B13" s="83" t="s">
        <v>2</v>
      </c>
      <c r="C13" s="93" t="s">
        <v>14</v>
      </c>
      <c r="D13" s="89" t="s">
        <v>9</v>
      </c>
      <c r="E13" s="93" t="s">
        <v>0</v>
      </c>
      <c r="F13" s="93" t="s">
        <v>22</v>
      </c>
      <c r="G13" s="93" t="s">
        <v>7</v>
      </c>
      <c r="H13" s="93" t="s">
        <v>4</v>
      </c>
      <c r="I13" s="93" t="s">
        <v>1</v>
      </c>
      <c r="J13" s="93" t="s">
        <v>25</v>
      </c>
      <c r="K13" s="93" t="s">
        <v>30</v>
      </c>
      <c r="L13" s="93" t="s">
        <v>30</v>
      </c>
      <c r="M13" s="93" t="s">
        <v>8</v>
      </c>
      <c r="N13" s="90" t="s">
        <v>32</v>
      </c>
      <c r="R13" s="6" t="s">
        <v>3</v>
      </c>
      <c r="V13" s="41"/>
      <c r="W13" s="26"/>
    </row>
    <row r="14" spans="2:24" s="24" customFormat="1" ht="16.5" thickBot="1" x14ac:dyDescent="0.3">
      <c r="B14" s="124"/>
      <c r="C14" s="125" t="s">
        <v>18</v>
      </c>
      <c r="D14" s="126"/>
      <c r="E14" s="151" t="s">
        <v>20</v>
      </c>
      <c r="F14" s="151"/>
      <c r="G14" s="125" t="s">
        <v>10</v>
      </c>
      <c r="H14" s="125" t="s">
        <v>11</v>
      </c>
      <c r="I14" s="125"/>
      <c r="J14" s="127">
        <f>G9</f>
        <v>44532</v>
      </c>
      <c r="K14" s="128" t="s">
        <v>12</v>
      </c>
      <c r="L14" s="128" t="s">
        <v>13</v>
      </c>
      <c r="M14" s="127">
        <f>G9</f>
        <v>44532</v>
      </c>
      <c r="N14" s="129" t="s">
        <v>12</v>
      </c>
      <c r="R14" s="23"/>
      <c r="V14" s="68"/>
      <c r="W14" s="26"/>
    </row>
    <row r="15" spans="2:24" s="74" customFormat="1" ht="15.75" x14ac:dyDescent="0.25">
      <c r="B15" s="130">
        <v>1</v>
      </c>
      <c r="C15" s="104" t="s">
        <v>51</v>
      </c>
      <c r="D15" s="105" t="s">
        <v>23</v>
      </c>
      <c r="E15" s="106">
        <v>863186</v>
      </c>
      <c r="F15" s="106" t="s">
        <v>52</v>
      </c>
      <c r="G15" s="107">
        <v>44505</v>
      </c>
      <c r="H15" s="108">
        <v>119</v>
      </c>
      <c r="I15" s="106">
        <v>82</v>
      </c>
      <c r="J15" s="109">
        <v>133.38</v>
      </c>
      <c r="K15" s="134">
        <f t="shared" ref="K15" si="0">(J15-H15)/H15</f>
        <v>0.12084033613445375</v>
      </c>
      <c r="L15" s="108">
        <f>(J15-H15)*I15-1</f>
        <v>1178.1599999999996</v>
      </c>
      <c r="M15" s="108">
        <f t="shared" ref="M15" si="1">J15*I15</f>
        <v>10937.16</v>
      </c>
      <c r="N15" s="131">
        <f>M15/$H$9</f>
        <v>6.7153160259958808E-2</v>
      </c>
      <c r="R15" s="23"/>
      <c r="V15" s="68"/>
    </row>
    <row r="16" spans="2:24" s="74" customFormat="1" ht="15.75" x14ac:dyDescent="0.25">
      <c r="B16" s="88">
        <v>2</v>
      </c>
      <c r="C16" s="91" t="s">
        <v>41</v>
      </c>
      <c r="D16" s="94" t="s">
        <v>23</v>
      </c>
      <c r="E16" s="95" t="s">
        <v>37</v>
      </c>
      <c r="F16" s="81" t="s">
        <v>36</v>
      </c>
      <c r="G16" s="82">
        <v>44281</v>
      </c>
      <c r="H16" s="97">
        <v>516.70000000000005</v>
      </c>
      <c r="I16" s="81">
        <v>15</v>
      </c>
      <c r="J16" s="98">
        <v>698.5</v>
      </c>
      <c r="K16" s="84">
        <f t="shared" ref="K16:K18" si="2">(J16-H16)/H16</f>
        <v>0.35184826785368672</v>
      </c>
      <c r="L16" s="97">
        <f t="shared" ref="L16:L17" si="3">(J16-H16)*I16</f>
        <v>2726.9999999999991</v>
      </c>
      <c r="M16" s="97">
        <f t="shared" ref="M16:M18" si="4">J16*I16</f>
        <v>10477.5</v>
      </c>
      <c r="N16" s="132">
        <f>M16/$H$9</f>
        <v>6.433088997726269E-2</v>
      </c>
      <c r="R16" s="23"/>
      <c r="V16" s="68"/>
    </row>
    <row r="17" spans="2:24" s="74" customFormat="1" ht="15.75" x14ac:dyDescent="0.25">
      <c r="B17" s="88">
        <v>3</v>
      </c>
      <c r="C17" s="81" t="s">
        <v>38</v>
      </c>
      <c r="D17" s="94" t="s">
        <v>23</v>
      </c>
      <c r="E17" s="81" t="s">
        <v>39</v>
      </c>
      <c r="F17" s="81" t="s">
        <v>40</v>
      </c>
      <c r="G17" s="82">
        <v>44302</v>
      </c>
      <c r="H17" s="97">
        <v>372.2</v>
      </c>
      <c r="I17" s="96">
        <v>22</v>
      </c>
      <c r="J17" s="98">
        <v>549</v>
      </c>
      <c r="K17" s="84">
        <f t="shared" si="2"/>
        <v>0.47501343363782916</v>
      </c>
      <c r="L17" s="97">
        <f t="shared" si="3"/>
        <v>3889.6000000000004</v>
      </c>
      <c r="M17" s="97">
        <f t="shared" si="4"/>
        <v>12078</v>
      </c>
      <c r="N17" s="99">
        <f>M17/$H$9</f>
        <v>7.4157813328120145E-2</v>
      </c>
      <c r="R17" s="23"/>
      <c r="V17" s="68"/>
    </row>
    <row r="18" spans="2:24" s="74" customFormat="1" ht="15.75" x14ac:dyDescent="0.25">
      <c r="B18" s="88">
        <v>4</v>
      </c>
      <c r="C18" s="91" t="s">
        <v>55</v>
      </c>
      <c r="D18" s="94" t="s">
        <v>23</v>
      </c>
      <c r="E18" s="81">
        <v>886053</v>
      </c>
      <c r="F18" s="81" t="s">
        <v>53</v>
      </c>
      <c r="G18" s="82">
        <v>44498</v>
      </c>
      <c r="H18" s="97">
        <v>534</v>
      </c>
      <c r="I18" s="81">
        <v>17</v>
      </c>
      <c r="J18" s="98">
        <v>594.9</v>
      </c>
      <c r="K18" s="84">
        <f t="shared" si="2"/>
        <v>0.11404494382022468</v>
      </c>
      <c r="L18" s="97">
        <f>(J18-H18)*I18-1</f>
        <v>1034.2999999999997</v>
      </c>
      <c r="M18" s="97">
        <f t="shared" si="4"/>
        <v>10113.299999999999</v>
      </c>
      <c r="N18" s="99">
        <f>M18/$H$9</f>
        <v>6.2094735347845452E-2</v>
      </c>
      <c r="R18" s="23"/>
      <c r="V18" s="68"/>
    </row>
    <row r="19" spans="2:24" s="74" customFormat="1" ht="15.75" x14ac:dyDescent="0.25">
      <c r="B19" s="88">
        <v>5</v>
      </c>
      <c r="C19" s="91" t="s">
        <v>47</v>
      </c>
      <c r="D19" s="94" t="s">
        <v>23</v>
      </c>
      <c r="E19" s="81">
        <v>659990</v>
      </c>
      <c r="F19" s="81" t="s">
        <v>48</v>
      </c>
      <c r="G19" s="82">
        <v>44428</v>
      </c>
      <c r="H19" s="97">
        <v>206.8</v>
      </c>
      <c r="I19" s="81">
        <v>44</v>
      </c>
      <c r="J19" s="98">
        <v>213.3</v>
      </c>
      <c r="K19" s="84">
        <f t="shared" ref="K19:K22" si="5">(J19-H19)/H19</f>
        <v>3.1431334622823985E-2</v>
      </c>
      <c r="L19" s="97">
        <f t="shared" ref="L19:L21" si="6">(J19-H19)*I19</f>
        <v>286</v>
      </c>
      <c r="M19" s="97">
        <f t="shared" ref="M19:M22" si="7">J19*I19</f>
        <v>9385.2000000000007</v>
      </c>
      <c r="N19" s="99">
        <f>M19/$H$9</f>
        <v>5.7624268061522869E-2</v>
      </c>
      <c r="R19" s="23"/>
      <c r="W19" s="71"/>
    </row>
    <row r="20" spans="2:24" s="74" customFormat="1" ht="15.75" x14ac:dyDescent="0.25">
      <c r="B20" s="88">
        <v>6</v>
      </c>
      <c r="C20" s="91" t="s">
        <v>45</v>
      </c>
      <c r="D20" s="94" t="s">
        <v>23</v>
      </c>
      <c r="E20" s="81" t="s">
        <v>46</v>
      </c>
      <c r="F20" s="95" t="s">
        <v>44</v>
      </c>
      <c r="G20" s="100">
        <v>44393</v>
      </c>
      <c r="H20" s="97">
        <v>9.23</v>
      </c>
      <c r="I20" s="81">
        <v>940</v>
      </c>
      <c r="J20" s="98">
        <v>12.56</v>
      </c>
      <c r="K20" s="84">
        <f t="shared" si="5"/>
        <v>0.36078006500541709</v>
      </c>
      <c r="L20" s="97">
        <f t="shared" si="6"/>
        <v>3130.2000000000003</v>
      </c>
      <c r="M20" s="97">
        <f t="shared" si="7"/>
        <v>11806.4</v>
      </c>
      <c r="N20" s="99">
        <f>M20/$H$9</f>
        <v>7.2490214214035231E-2</v>
      </c>
      <c r="R20" s="23"/>
      <c r="W20" s="71"/>
    </row>
    <row r="21" spans="2:24" s="74" customFormat="1" ht="15.75" x14ac:dyDescent="0.25">
      <c r="B21" s="88">
        <v>7</v>
      </c>
      <c r="C21" s="91" t="s">
        <v>49</v>
      </c>
      <c r="D21" s="94" t="s">
        <v>23</v>
      </c>
      <c r="E21" s="81">
        <v>723132</v>
      </c>
      <c r="F21" s="81" t="s">
        <v>50</v>
      </c>
      <c r="G21" s="82">
        <v>44491</v>
      </c>
      <c r="H21" s="97">
        <v>150.4</v>
      </c>
      <c r="I21" s="81">
        <v>61</v>
      </c>
      <c r="J21" s="98">
        <v>142.9</v>
      </c>
      <c r="K21" s="110">
        <f t="shared" si="5"/>
        <v>-4.9867021276595744E-2</v>
      </c>
      <c r="L21" s="97">
        <f t="shared" si="6"/>
        <v>-457.5</v>
      </c>
      <c r="M21" s="97">
        <f t="shared" si="7"/>
        <v>8716.9</v>
      </c>
      <c r="N21" s="99">
        <f>M21/$H$9</f>
        <v>5.3520967295900848E-2</v>
      </c>
      <c r="R21" s="23"/>
      <c r="W21" s="71"/>
    </row>
    <row r="22" spans="2:24" s="74" customFormat="1" ht="15.75" x14ac:dyDescent="0.25">
      <c r="B22" s="88">
        <v>8</v>
      </c>
      <c r="C22" s="91" t="s">
        <v>51</v>
      </c>
      <c r="D22" s="92" t="s">
        <v>27</v>
      </c>
      <c r="E22" s="81">
        <v>863186</v>
      </c>
      <c r="F22" s="81" t="s">
        <v>52</v>
      </c>
      <c r="G22" s="82">
        <v>44498</v>
      </c>
      <c r="H22" s="97">
        <v>103.77</v>
      </c>
      <c r="I22" s="81">
        <v>89</v>
      </c>
      <c r="J22" s="98">
        <f>J15</f>
        <v>133.38</v>
      </c>
      <c r="K22" s="84">
        <f t="shared" si="5"/>
        <v>0.28534258456201217</v>
      </c>
      <c r="L22" s="97">
        <f>(J22-H22)*I22-1</f>
        <v>2634.29</v>
      </c>
      <c r="M22" s="97">
        <f t="shared" si="7"/>
        <v>11870.82</v>
      </c>
      <c r="N22" s="99">
        <f>M22/$H$9</f>
        <v>7.2885747111418708E-2</v>
      </c>
      <c r="R22" s="23"/>
      <c r="W22" s="71"/>
    </row>
    <row r="23" spans="2:24" s="67" customFormat="1" ht="15.75" x14ac:dyDescent="0.25">
      <c r="B23" s="88">
        <v>9</v>
      </c>
      <c r="C23" s="91" t="s">
        <v>35</v>
      </c>
      <c r="D23" s="92" t="s">
        <v>27</v>
      </c>
      <c r="E23" s="95">
        <v>880205</v>
      </c>
      <c r="F23" s="95" t="s">
        <v>34</v>
      </c>
      <c r="G23" s="100">
        <v>44099</v>
      </c>
      <c r="H23" s="97">
        <v>273</v>
      </c>
      <c r="I23" s="81">
        <v>30</v>
      </c>
      <c r="J23" s="98">
        <v>382.7</v>
      </c>
      <c r="K23" s="84">
        <f t="shared" ref="K23" si="8">(J23-H23)/H23</f>
        <v>0.40183150183150179</v>
      </c>
      <c r="L23" s="97">
        <f t="shared" ref="L23:L24" si="9">(J23-H23)*I23</f>
        <v>3290.9999999999995</v>
      </c>
      <c r="M23" s="97">
        <f t="shared" ref="M23" si="10">J23*I23</f>
        <v>11481</v>
      </c>
      <c r="N23" s="99">
        <f>M23/$H$9</f>
        <v>7.0492288029487274E-2</v>
      </c>
      <c r="R23" s="23"/>
      <c r="V23" s="74"/>
      <c r="W23" s="71"/>
    </row>
    <row r="24" spans="2:24" s="74" customFormat="1" ht="15.75" x14ac:dyDescent="0.25">
      <c r="B24" s="88">
        <v>10</v>
      </c>
      <c r="C24" s="91" t="s">
        <v>42</v>
      </c>
      <c r="D24" s="92" t="s">
        <v>27</v>
      </c>
      <c r="E24" s="81">
        <v>886670</v>
      </c>
      <c r="F24" s="95" t="s">
        <v>43</v>
      </c>
      <c r="G24" s="100">
        <v>44351</v>
      </c>
      <c r="H24" s="97">
        <v>1161.5</v>
      </c>
      <c r="I24" s="81">
        <v>7</v>
      </c>
      <c r="J24" s="98">
        <v>1625.5</v>
      </c>
      <c r="K24" s="84">
        <f t="shared" ref="K24" si="11">(J24-H24)/H24</f>
        <v>0.39948342660352992</v>
      </c>
      <c r="L24" s="97">
        <f t="shared" si="9"/>
        <v>3248</v>
      </c>
      <c r="M24" s="97">
        <f t="shared" ref="M24" si="12">J24*I24</f>
        <v>11378.5</v>
      </c>
      <c r="N24" s="99">
        <f>M24/$H$9</f>
        <v>6.9862947421263047E-2</v>
      </c>
      <c r="R24" s="23"/>
      <c r="W24" s="71"/>
    </row>
    <row r="25" spans="2:24" s="56" customFormat="1" ht="15.75" x14ac:dyDescent="0.25">
      <c r="B25" s="136">
        <v>11</v>
      </c>
      <c r="C25" s="91" t="s">
        <v>24</v>
      </c>
      <c r="D25" s="92" t="s">
        <v>27</v>
      </c>
      <c r="E25" s="81">
        <v>918422</v>
      </c>
      <c r="F25" s="81" t="s">
        <v>26</v>
      </c>
      <c r="G25" s="82">
        <v>44022</v>
      </c>
      <c r="H25" s="97">
        <v>105.63</v>
      </c>
      <c r="I25" s="95">
        <v>34</v>
      </c>
      <c r="J25" s="98">
        <v>284.14999999999998</v>
      </c>
      <c r="K25" s="84">
        <f t="shared" ref="K25:K29" si="13">(J25-H25)/H25</f>
        <v>1.6900501751396382</v>
      </c>
      <c r="L25" s="97">
        <f t="shared" ref="L25" si="14">(J25-H25)*I25</f>
        <v>6069.6799999999994</v>
      </c>
      <c r="M25" s="97">
        <f t="shared" ref="M25:M29" si="15">J25*I25</f>
        <v>9661.0999999999985</v>
      </c>
      <c r="N25" s="138">
        <f>M25/$H$9</f>
        <v>5.9318268781611311E-2</v>
      </c>
      <c r="R25" s="23"/>
      <c r="V25" s="74"/>
      <c r="W25" s="41"/>
    </row>
    <row r="26" spans="2:24" s="74" customFormat="1" ht="15.75" x14ac:dyDescent="0.25">
      <c r="B26" s="88">
        <v>12</v>
      </c>
      <c r="C26" s="91" t="s">
        <v>56</v>
      </c>
      <c r="D26" s="92" t="s">
        <v>27</v>
      </c>
      <c r="E26" s="81">
        <v>552484</v>
      </c>
      <c r="F26" s="81" t="s">
        <v>54</v>
      </c>
      <c r="G26" s="82">
        <v>44498</v>
      </c>
      <c r="H26" s="97">
        <v>587.5</v>
      </c>
      <c r="I26" s="81">
        <v>16</v>
      </c>
      <c r="J26" s="98">
        <v>545.29999999999995</v>
      </c>
      <c r="K26" s="110">
        <f t="shared" si="13"/>
        <v>-7.1829787234042625E-2</v>
      </c>
      <c r="L26" s="97">
        <f>(J26-H26)*I26-1</f>
        <v>-676.20000000000073</v>
      </c>
      <c r="M26" s="97">
        <f t="shared" si="15"/>
        <v>8724.7999999999993</v>
      </c>
      <c r="N26" s="99">
        <f>M26/$H$9</f>
        <v>5.356947257204691E-2</v>
      </c>
      <c r="R26" s="23"/>
      <c r="W26" s="71"/>
    </row>
    <row r="27" spans="2:24" s="74" customFormat="1" ht="15.75" x14ac:dyDescent="0.25">
      <c r="B27" s="137">
        <v>13</v>
      </c>
      <c r="C27" s="91" t="s">
        <v>59</v>
      </c>
      <c r="D27" s="92" t="s">
        <v>27</v>
      </c>
      <c r="E27" s="81" t="s">
        <v>57</v>
      </c>
      <c r="F27" s="81" t="s">
        <v>58</v>
      </c>
      <c r="G27" s="82">
        <v>44512</v>
      </c>
      <c r="H27" s="97">
        <v>313.5</v>
      </c>
      <c r="I27" s="81">
        <v>31</v>
      </c>
      <c r="J27" s="98">
        <v>281.89999999999998</v>
      </c>
      <c r="K27" s="110">
        <f t="shared" si="13"/>
        <v>-0.10079744816586929</v>
      </c>
      <c r="L27" s="97">
        <f>(J27-H27)*I27-1</f>
        <v>-980.6000000000007</v>
      </c>
      <c r="M27" s="97">
        <f t="shared" si="15"/>
        <v>8738.9</v>
      </c>
      <c r="N27" s="99">
        <f>M27/$H$9</f>
        <v>5.3656045280105071E-2</v>
      </c>
      <c r="R27" s="23"/>
      <c r="W27" s="71"/>
    </row>
    <row r="28" spans="2:24" s="74" customFormat="1" ht="15.75" x14ac:dyDescent="0.25">
      <c r="B28" s="88">
        <v>14</v>
      </c>
      <c r="C28" s="96" t="s">
        <v>28</v>
      </c>
      <c r="D28" s="92" t="s">
        <v>27</v>
      </c>
      <c r="E28" s="81">
        <v>883703</v>
      </c>
      <c r="F28" s="81" t="s">
        <v>29</v>
      </c>
      <c r="G28" s="82">
        <v>44022</v>
      </c>
      <c r="H28" s="97">
        <v>177.58</v>
      </c>
      <c r="I28" s="81">
        <v>39</v>
      </c>
      <c r="J28" s="98">
        <v>309.7</v>
      </c>
      <c r="K28" s="84">
        <f t="shared" si="13"/>
        <v>0.74400270300709526</v>
      </c>
      <c r="L28" s="97">
        <f t="shared" ref="L28" si="16">(J28-H28)*I28</f>
        <v>5152.6799999999994</v>
      </c>
      <c r="M28" s="97">
        <f t="shared" si="15"/>
        <v>12078.3</v>
      </c>
      <c r="N28" s="132">
        <f>M28/$H$9</f>
        <v>7.415965530063201E-2</v>
      </c>
      <c r="R28" s="23"/>
      <c r="W28" s="71"/>
    </row>
    <row r="29" spans="2:24" s="74" customFormat="1" ht="16.5" thickBot="1" x14ac:dyDescent="0.3">
      <c r="B29" s="111">
        <v>15</v>
      </c>
      <c r="C29" s="141" t="s">
        <v>63</v>
      </c>
      <c r="D29" s="142" t="s">
        <v>60</v>
      </c>
      <c r="E29" s="112" t="s">
        <v>62</v>
      </c>
      <c r="F29" s="112" t="s">
        <v>61</v>
      </c>
      <c r="G29" s="113">
        <v>44526</v>
      </c>
      <c r="H29" s="114">
        <v>1.4590000000000001</v>
      </c>
      <c r="I29" s="112">
        <v>10500</v>
      </c>
      <c r="J29" s="115">
        <v>1.44</v>
      </c>
      <c r="K29" s="143">
        <f t="shared" si="13"/>
        <v>-1.3022618231665612E-2</v>
      </c>
      <c r="L29" s="114">
        <f>(J29-H29)*I29-1</f>
        <v>-200.50000000000134</v>
      </c>
      <c r="M29" s="114">
        <f t="shared" si="15"/>
        <v>15120</v>
      </c>
      <c r="N29" s="144">
        <f>M29/$H$9</f>
        <v>9.2835414598540861E-2</v>
      </c>
      <c r="R29" s="23"/>
      <c r="W29" s="71"/>
    </row>
    <row r="30" spans="2:24" s="40" customFormat="1" ht="14.25" customHeight="1" x14ac:dyDescent="0.25">
      <c r="B30" s="85"/>
      <c r="C30" s="166" t="s">
        <v>65</v>
      </c>
      <c r="D30" s="15"/>
      <c r="E30" s="53"/>
      <c r="F30" s="27"/>
      <c r="H30" s="26"/>
      <c r="I30" s="22"/>
      <c r="J30" s="49"/>
      <c r="K30" s="32"/>
      <c r="L30" s="33" t="s">
        <v>6</v>
      </c>
      <c r="M30" s="31">
        <f>SUM(M15:M29)</f>
        <v>162567.88</v>
      </c>
      <c r="N30" s="28">
        <f>SUM(N15:N29)</f>
        <v>0.99815188757975126</v>
      </c>
      <c r="O30" s="45"/>
      <c r="R30" s="42"/>
      <c r="W30" s="41"/>
      <c r="X30" s="41"/>
    </row>
    <row r="31" spans="2:24" s="74" customFormat="1" ht="15" customHeight="1" x14ac:dyDescent="0.25">
      <c r="B31" s="40"/>
      <c r="C31" s="39" t="s">
        <v>21</v>
      </c>
      <c r="D31" s="38">
        <f>G9</f>
        <v>44532</v>
      </c>
      <c r="E31" s="135"/>
      <c r="F31" s="101"/>
      <c r="L31" s="157" t="s">
        <v>5</v>
      </c>
      <c r="M31" s="70">
        <f>H10</f>
        <v>301</v>
      </c>
      <c r="N31" s="69">
        <f>100%-N30</f>
        <v>1.8481124202487376E-3</v>
      </c>
      <c r="O31" s="73"/>
      <c r="R31" s="72"/>
      <c r="W31" s="71"/>
      <c r="X31" s="71"/>
    </row>
    <row r="32" spans="2:24" s="74" customFormat="1" x14ac:dyDescent="0.25">
      <c r="B32" s="133"/>
      <c r="C32" s="116"/>
      <c r="D32" s="139"/>
      <c r="E32" s="81"/>
      <c r="F32" s="81"/>
      <c r="G32" s="82"/>
      <c r="H32" s="152" t="s">
        <v>64</v>
      </c>
      <c r="I32" s="153"/>
      <c r="J32" s="153"/>
      <c r="K32" s="153"/>
      <c r="L32" s="154"/>
      <c r="M32" s="97"/>
      <c r="N32" s="140"/>
      <c r="O32" s="80"/>
      <c r="P32" s="77"/>
    </row>
    <row r="33" spans="2:19" s="74" customFormat="1" x14ac:dyDescent="0.25">
      <c r="B33" s="117"/>
      <c r="C33" s="118"/>
      <c r="D33" s="119"/>
      <c r="E33" s="120"/>
      <c r="F33" s="120"/>
      <c r="G33" s="121"/>
      <c r="H33" s="70"/>
      <c r="I33" s="120"/>
      <c r="J33" s="70"/>
      <c r="K33" s="122"/>
      <c r="L33" s="70"/>
      <c r="M33" s="70"/>
      <c r="N33" s="123"/>
      <c r="O33" s="80"/>
      <c r="P33" s="77"/>
    </row>
    <row r="34" spans="2:19" s="74" customFormat="1" x14ac:dyDescent="0.25">
      <c r="B34" s="117"/>
      <c r="C34" s="118"/>
      <c r="D34" s="119"/>
      <c r="E34" s="120"/>
      <c r="F34" s="120"/>
      <c r="G34" s="121"/>
      <c r="H34" s="70"/>
      <c r="I34" s="120"/>
      <c r="J34" s="70"/>
      <c r="K34" s="122"/>
      <c r="L34" s="70"/>
      <c r="M34" s="70"/>
      <c r="N34" s="123"/>
      <c r="O34" s="80"/>
      <c r="P34" s="77"/>
    </row>
    <row r="35" spans="2:19" s="74" customFormat="1" x14ac:dyDescent="0.25">
      <c r="B35" s="117"/>
      <c r="C35" s="118"/>
      <c r="D35" s="119"/>
      <c r="E35" s="120"/>
      <c r="F35" s="120"/>
      <c r="G35" s="121"/>
      <c r="H35" s="70"/>
      <c r="I35" s="120"/>
      <c r="J35" s="70"/>
      <c r="K35" s="122"/>
      <c r="L35" s="70"/>
      <c r="M35" s="70"/>
      <c r="N35" s="123"/>
      <c r="O35" s="80"/>
      <c r="P35" s="77"/>
    </row>
    <row r="36" spans="2:19" s="74" customFormat="1" ht="18.75" x14ac:dyDescent="0.3">
      <c r="F36" s="78"/>
      <c r="H36" s="51"/>
      <c r="J36" s="79"/>
      <c r="K36" s="79"/>
      <c r="L36" s="80"/>
      <c r="M36" s="80"/>
      <c r="N36" s="80"/>
      <c r="O36" s="80"/>
      <c r="P36" s="77"/>
    </row>
    <row r="37" spans="2:19" s="37" customFormat="1" ht="18.75" x14ac:dyDescent="0.3">
      <c r="B37" s="13"/>
      <c r="C37" s="13"/>
      <c r="D37" s="26"/>
      <c r="E37" s="48"/>
      <c r="F37" s="9"/>
      <c r="G37" s="13"/>
      <c r="H37" s="26"/>
      <c r="I37" s="13"/>
      <c r="J37" s="14"/>
      <c r="K37" s="14"/>
      <c r="L37" s="15"/>
      <c r="M37" s="15"/>
      <c r="N37" s="15"/>
      <c r="O37" s="15"/>
      <c r="P37" s="8"/>
      <c r="R37" s="4"/>
      <c r="S37" s="5"/>
    </row>
    <row r="38" spans="2:19" s="74" customFormat="1" ht="18.75" x14ac:dyDescent="0.3">
      <c r="F38" s="78"/>
      <c r="J38" s="79"/>
      <c r="K38" s="79"/>
      <c r="L38" s="80"/>
      <c r="M38" s="80"/>
      <c r="N38" s="80"/>
      <c r="O38" s="80"/>
      <c r="P38" s="77"/>
      <c r="R38" s="75"/>
      <c r="S38" s="76"/>
    </row>
    <row r="39" spans="2:19" s="74" customFormat="1" ht="18.75" x14ac:dyDescent="0.3">
      <c r="F39" s="78"/>
      <c r="J39" s="79"/>
      <c r="K39" s="79"/>
      <c r="L39" s="80"/>
      <c r="M39" s="80"/>
      <c r="N39" s="80"/>
      <c r="O39" s="80"/>
      <c r="P39" s="77"/>
      <c r="R39" s="75"/>
      <c r="S39" s="76"/>
    </row>
    <row r="40" spans="2:19" s="74" customFormat="1" ht="18.75" x14ac:dyDescent="0.3">
      <c r="F40" s="78"/>
      <c r="J40" s="79"/>
      <c r="K40" s="79"/>
      <c r="L40" s="80"/>
      <c r="M40" s="80"/>
      <c r="N40" s="80"/>
      <c r="O40" s="80"/>
      <c r="P40" s="77"/>
      <c r="R40" s="75"/>
      <c r="S40" s="76"/>
    </row>
    <row r="41" spans="2:19" s="40" customFormat="1" ht="18.75" x14ac:dyDescent="0.3">
      <c r="E41" s="48"/>
      <c r="F41" s="9"/>
      <c r="J41" s="17"/>
      <c r="K41" s="17"/>
      <c r="L41" s="15"/>
      <c r="M41" s="15"/>
      <c r="N41" s="15"/>
      <c r="O41" s="15"/>
      <c r="P41" s="8"/>
      <c r="R41" s="4"/>
      <c r="S41" s="5"/>
    </row>
    <row r="42" spans="2:19" s="37" customFormat="1" ht="18.75" x14ac:dyDescent="0.3">
      <c r="E42" s="48"/>
      <c r="F42" s="9"/>
      <c r="J42" s="17"/>
      <c r="K42" s="17"/>
      <c r="L42" s="15"/>
      <c r="M42" s="15"/>
      <c r="N42" s="15"/>
      <c r="O42" s="15"/>
      <c r="P42" s="8"/>
      <c r="R42" s="4"/>
      <c r="S42" s="5"/>
    </row>
    <row r="43" spans="2:19" s="13" customFormat="1" ht="18.75" x14ac:dyDescent="0.3">
      <c r="B43" s="37"/>
      <c r="C43" s="37"/>
      <c r="D43" s="37"/>
      <c r="E43" s="48"/>
      <c r="F43" s="9"/>
      <c r="G43" s="37"/>
      <c r="H43" s="37"/>
      <c r="I43" s="37"/>
      <c r="J43" s="17"/>
      <c r="K43" s="17"/>
      <c r="L43" s="15"/>
      <c r="M43" s="15"/>
      <c r="N43" s="15"/>
      <c r="O43" s="15"/>
      <c r="P43" s="8"/>
      <c r="R43" s="4"/>
      <c r="S43" s="5"/>
    </row>
    <row r="44" spans="2:19" s="13" customFormat="1" ht="18.75" x14ac:dyDescent="0.3">
      <c r="B44" s="37"/>
      <c r="C44" s="37"/>
      <c r="D44" s="37"/>
      <c r="E44" s="48"/>
      <c r="F44" s="9"/>
      <c r="G44" s="37"/>
      <c r="H44" s="37"/>
      <c r="I44" s="37"/>
      <c r="J44" s="17"/>
      <c r="K44" s="17"/>
      <c r="L44" s="15"/>
      <c r="M44" s="15"/>
      <c r="N44" s="15"/>
      <c r="O44" s="15"/>
      <c r="P44" s="8"/>
      <c r="R44" s="4"/>
      <c r="S44" s="5"/>
    </row>
    <row r="45" spans="2:19" s="40" customFormat="1" ht="15.75" customHeight="1" x14ac:dyDescent="0.3">
      <c r="B45" s="13"/>
      <c r="C45" s="13"/>
      <c r="D45" s="26"/>
      <c r="E45" s="48"/>
      <c r="F45" s="9"/>
      <c r="G45" s="13"/>
      <c r="H45" s="7"/>
      <c r="I45" s="13"/>
      <c r="J45" s="14"/>
      <c r="K45" s="14"/>
      <c r="L45" s="15"/>
      <c r="M45" s="15"/>
      <c r="N45" s="15"/>
      <c r="O45" s="44"/>
      <c r="P45" s="8"/>
      <c r="R45" s="4"/>
      <c r="S45" s="5"/>
    </row>
    <row r="46" spans="2:19" s="40" customFormat="1" ht="15.75" customHeight="1" x14ac:dyDescent="0.3">
      <c r="E46" s="48"/>
      <c r="F46" s="9"/>
      <c r="H46" s="7"/>
      <c r="J46" s="17"/>
      <c r="K46" s="17"/>
      <c r="L46" s="15"/>
      <c r="M46" s="15"/>
      <c r="N46" s="15"/>
      <c r="O46" s="44"/>
      <c r="P46" s="8"/>
      <c r="R46" s="4"/>
      <c r="S46" s="5"/>
    </row>
    <row r="47" spans="2:19" s="40" customFormat="1" ht="15.75" customHeight="1" x14ac:dyDescent="0.3">
      <c r="E47" s="48"/>
      <c r="F47" s="9"/>
      <c r="H47" s="7"/>
      <c r="J47" s="17"/>
      <c r="K47" s="17"/>
      <c r="L47" s="15"/>
      <c r="M47" s="15"/>
      <c r="N47" s="15"/>
      <c r="O47" s="44"/>
      <c r="P47" s="8"/>
      <c r="R47" s="4"/>
      <c r="S47" s="5"/>
    </row>
    <row r="48" spans="2:19" s="40" customFormat="1" ht="15.75" customHeight="1" x14ac:dyDescent="0.3">
      <c r="E48" s="48"/>
      <c r="F48" s="9"/>
      <c r="H48" s="7"/>
      <c r="J48" s="17"/>
      <c r="K48" s="17"/>
      <c r="L48" s="15"/>
      <c r="M48" s="15"/>
      <c r="N48" s="15"/>
      <c r="O48" s="44"/>
      <c r="P48" s="8"/>
      <c r="R48" s="4"/>
      <c r="S48" s="5"/>
    </row>
    <row r="49" spans="2:20" s="40" customFormat="1" ht="15.75" customHeight="1" x14ac:dyDescent="0.3">
      <c r="E49" s="48"/>
      <c r="F49" s="9"/>
      <c r="H49" s="7"/>
      <c r="J49" s="17"/>
      <c r="K49" s="17"/>
      <c r="L49" s="15"/>
      <c r="M49" s="15"/>
      <c r="N49" s="15"/>
      <c r="O49" s="44"/>
      <c r="P49" s="8"/>
      <c r="R49" s="4"/>
      <c r="S49" s="5"/>
    </row>
    <row r="50" spans="2:20" s="40" customFormat="1" ht="15.75" customHeight="1" x14ac:dyDescent="0.3">
      <c r="E50" s="48"/>
      <c r="F50" s="9"/>
      <c r="H50" s="7"/>
      <c r="J50" s="17"/>
      <c r="K50" s="17"/>
      <c r="L50" s="15"/>
      <c r="M50" s="15"/>
      <c r="N50" s="15"/>
      <c r="O50" s="44"/>
      <c r="P50" s="8"/>
      <c r="R50" s="4"/>
      <c r="S50" s="5"/>
    </row>
    <row r="51" spans="2:20" s="40" customFormat="1" ht="15" customHeight="1" x14ac:dyDescent="0.3">
      <c r="E51" s="48"/>
      <c r="F51" s="9"/>
      <c r="H51" s="7"/>
      <c r="J51" s="17"/>
      <c r="K51" s="17"/>
      <c r="L51" s="15"/>
      <c r="M51" s="15"/>
      <c r="N51" s="15"/>
      <c r="O51" s="15"/>
      <c r="P51" s="8"/>
      <c r="R51" s="4"/>
      <c r="S51" s="5"/>
    </row>
    <row r="52" spans="2:20" s="40" customFormat="1" ht="15" customHeight="1" x14ac:dyDescent="0.25">
      <c r="B52" s="43"/>
      <c r="C52" s="43"/>
      <c r="D52" s="43"/>
      <c r="E52" s="54"/>
      <c r="F52" s="43"/>
      <c r="G52" s="43"/>
      <c r="H52" s="43"/>
      <c r="I52" s="43"/>
      <c r="J52" s="43"/>
      <c r="K52" s="43"/>
      <c r="L52" s="43"/>
      <c r="M52" s="43"/>
      <c r="N52" s="43"/>
      <c r="O52" s="15"/>
      <c r="P52" s="8"/>
      <c r="R52" s="4"/>
      <c r="S52" s="5"/>
    </row>
    <row r="53" spans="2:20" s="40" customFormat="1" ht="15" customHeight="1" x14ac:dyDescent="0.25">
      <c r="B53" s="46"/>
      <c r="C53" s="46"/>
      <c r="D53" s="46"/>
      <c r="E53" s="54"/>
      <c r="F53" s="46"/>
      <c r="G53" s="46"/>
      <c r="H53" s="46"/>
      <c r="I53" s="46"/>
      <c r="J53" s="46"/>
      <c r="K53" s="46"/>
      <c r="L53" s="46"/>
      <c r="M53" s="46"/>
      <c r="N53" s="46"/>
      <c r="O53" s="15"/>
      <c r="P53" s="8"/>
      <c r="R53" s="4"/>
      <c r="S53" s="5"/>
    </row>
    <row r="54" spans="2:20" s="40" customFormat="1" ht="15" customHeight="1" x14ac:dyDescent="0.25">
      <c r="B54" s="46"/>
      <c r="C54" s="46"/>
      <c r="D54" s="46"/>
      <c r="E54" s="54"/>
      <c r="F54" s="46"/>
      <c r="G54" s="46"/>
      <c r="H54" s="46"/>
      <c r="I54" s="46"/>
      <c r="J54" s="46"/>
      <c r="K54" s="46"/>
      <c r="L54" s="46"/>
      <c r="M54" s="46"/>
      <c r="N54" s="46"/>
      <c r="O54" s="15"/>
      <c r="P54" s="8"/>
      <c r="R54" s="4"/>
      <c r="S54" s="5"/>
    </row>
    <row r="55" spans="2:20" s="40" customFormat="1" ht="15" customHeight="1" x14ac:dyDescent="0.25">
      <c r="B55" s="46"/>
      <c r="C55" s="46"/>
      <c r="D55" s="46"/>
      <c r="E55" s="54"/>
      <c r="F55" s="46"/>
      <c r="G55" s="46"/>
      <c r="H55" s="46"/>
      <c r="I55" s="46"/>
      <c r="J55" s="46"/>
      <c r="K55" s="46"/>
      <c r="L55" s="46"/>
      <c r="M55" s="46"/>
      <c r="N55" s="46"/>
      <c r="O55" s="15"/>
      <c r="P55" s="8"/>
      <c r="R55" s="4"/>
      <c r="S55" s="5"/>
    </row>
    <row r="56" spans="2:20" s="74" customFormat="1" ht="15" customHeight="1" x14ac:dyDescent="0.25">
      <c r="B56" s="87"/>
      <c r="C56" s="87"/>
      <c r="D56" s="87"/>
      <c r="E56" s="87"/>
      <c r="F56" s="87"/>
      <c r="G56" s="87"/>
      <c r="H56" s="87"/>
      <c r="I56" s="87"/>
      <c r="J56" s="87"/>
      <c r="K56" s="87"/>
      <c r="L56" s="87"/>
      <c r="M56" s="87"/>
      <c r="N56" s="87"/>
      <c r="O56" s="80"/>
      <c r="P56" s="77"/>
      <c r="R56" s="75"/>
      <c r="S56" s="76"/>
    </row>
    <row r="57" spans="2:20" s="40" customFormat="1" ht="15" customHeight="1" x14ac:dyDescent="0.25">
      <c r="B57" s="46"/>
      <c r="C57" s="46"/>
      <c r="D57" s="46"/>
      <c r="E57" s="54"/>
      <c r="F57" s="46"/>
      <c r="G57" s="46"/>
      <c r="H57" s="46"/>
      <c r="I57" s="46"/>
      <c r="J57" s="46"/>
      <c r="K57" s="46"/>
      <c r="L57" s="46"/>
      <c r="M57" s="46"/>
      <c r="N57" s="46"/>
      <c r="O57" s="15"/>
      <c r="P57" s="8"/>
      <c r="R57" s="4"/>
      <c r="S57" s="5"/>
    </row>
    <row r="58" spans="2:20" s="74" customFormat="1" ht="15" customHeight="1" x14ac:dyDescent="0.25">
      <c r="B58" s="86"/>
      <c r="C58" s="86"/>
      <c r="D58" s="86"/>
      <c r="E58" s="86"/>
      <c r="F58" s="86"/>
      <c r="G58" s="86"/>
      <c r="H58" s="86"/>
      <c r="I58" s="86"/>
      <c r="J58" s="86"/>
      <c r="K58" s="86"/>
      <c r="L58" s="86"/>
      <c r="M58" s="86"/>
      <c r="N58" s="86"/>
      <c r="O58" s="80"/>
      <c r="P58" s="77"/>
      <c r="R58" s="75"/>
      <c r="S58" s="76"/>
    </row>
    <row r="59" spans="2:20" s="74" customFormat="1" ht="15" customHeight="1" x14ac:dyDescent="0.25">
      <c r="B59" s="86"/>
      <c r="C59" s="86"/>
      <c r="D59" s="86"/>
      <c r="E59" s="86"/>
      <c r="F59" s="86"/>
      <c r="G59" s="86"/>
      <c r="H59" s="86"/>
      <c r="I59" s="86"/>
      <c r="J59" s="86"/>
      <c r="K59" s="86"/>
      <c r="L59" s="86"/>
      <c r="M59" s="86"/>
      <c r="N59" s="86"/>
      <c r="O59" s="80"/>
      <c r="P59" s="77"/>
      <c r="R59" s="75"/>
      <c r="S59" s="76"/>
    </row>
    <row r="60" spans="2:20" s="56" customFormat="1" ht="15" customHeight="1" x14ac:dyDescent="0.25">
      <c r="B60" s="57"/>
      <c r="C60" s="57"/>
      <c r="D60" s="57"/>
      <c r="E60" s="57"/>
      <c r="F60" s="57"/>
      <c r="G60" s="57"/>
      <c r="H60" s="57"/>
      <c r="I60" s="57"/>
      <c r="J60" s="57"/>
      <c r="K60" s="57"/>
      <c r="L60" s="57"/>
      <c r="M60" s="57"/>
      <c r="N60" s="57"/>
      <c r="O60" s="53"/>
      <c r="P60" s="52"/>
      <c r="R60" s="49"/>
      <c r="S60" s="50"/>
    </row>
    <row r="61" spans="2:20" s="48" customFormat="1" ht="15" customHeight="1" x14ac:dyDescent="0.25">
      <c r="B61" s="55"/>
      <c r="C61" s="55"/>
      <c r="D61" s="55"/>
      <c r="E61" s="55"/>
      <c r="F61" s="55"/>
      <c r="G61" s="55"/>
      <c r="H61" s="55"/>
      <c r="I61" s="55"/>
      <c r="J61" s="55"/>
      <c r="K61" s="55"/>
      <c r="L61" s="55"/>
      <c r="M61" s="55"/>
      <c r="N61" s="55"/>
      <c r="O61" s="53"/>
      <c r="P61" s="52"/>
      <c r="R61" s="49"/>
      <c r="S61" s="50"/>
    </row>
    <row r="62" spans="2:20" s="48" customFormat="1" ht="15" customHeight="1" x14ac:dyDescent="0.25">
      <c r="B62" s="47"/>
      <c r="C62" s="47"/>
      <c r="D62" s="47"/>
      <c r="E62" s="54"/>
      <c r="F62" s="47"/>
      <c r="G62" s="47"/>
      <c r="H62" s="47"/>
      <c r="I62" s="47"/>
      <c r="J62" s="47"/>
      <c r="K62" s="47"/>
      <c r="L62" s="47"/>
      <c r="M62" s="47"/>
      <c r="N62" s="47"/>
      <c r="O62" s="53"/>
      <c r="P62" s="52"/>
      <c r="R62" s="49"/>
      <c r="S62" s="50"/>
    </row>
    <row r="63" spans="2:20" s="13" customFormat="1" ht="15" customHeight="1" x14ac:dyDescent="0.25">
      <c r="B63" s="150" t="s">
        <v>19</v>
      </c>
      <c r="C63" s="150"/>
      <c r="D63" s="150"/>
      <c r="E63" s="150"/>
      <c r="F63" s="150"/>
      <c r="G63" s="150"/>
      <c r="H63" s="150"/>
      <c r="I63" s="150"/>
      <c r="J63" s="150"/>
      <c r="K63" s="150"/>
      <c r="L63" s="150"/>
      <c r="M63" s="150"/>
      <c r="N63" s="150"/>
      <c r="O63" s="21"/>
      <c r="P63" s="8"/>
      <c r="Q63" s="16"/>
      <c r="R63" s="16"/>
      <c r="S63" s="16"/>
      <c r="T63" s="16"/>
    </row>
    <row r="64" spans="2:20" s="3" customFormat="1" x14ac:dyDescent="0.25">
      <c r="B64" s="1"/>
      <c r="C64" s="1"/>
      <c r="D64" s="26"/>
      <c r="E64" s="48"/>
      <c r="F64" s="1"/>
      <c r="G64" s="1"/>
      <c r="H64" s="1"/>
      <c r="I64" s="1"/>
      <c r="J64" s="1"/>
      <c r="K64" s="1"/>
      <c r="L64" s="1"/>
      <c r="M64" s="1"/>
      <c r="N64" s="26"/>
      <c r="O64" s="21"/>
      <c r="P64" s="1"/>
      <c r="R64" s="1"/>
      <c r="S64" s="1"/>
    </row>
    <row r="65" spans="2:20" x14ac:dyDescent="0.25">
      <c r="B65" s="3"/>
      <c r="C65" s="3"/>
      <c r="D65" s="3"/>
      <c r="E65" s="3"/>
    </row>
    <row r="66" spans="2:20" x14ac:dyDescent="0.25">
      <c r="C66" s="40"/>
    </row>
    <row r="67" spans="2:20" ht="15.75" x14ac:dyDescent="0.25">
      <c r="T67" s="2"/>
    </row>
    <row r="68" spans="2:20" s="40" customFormat="1" ht="15.75" x14ac:dyDescent="0.25">
      <c r="B68" s="1"/>
      <c r="C68" s="1"/>
      <c r="D68" s="26"/>
      <c r="E68" s="48"/>
      <c r="F68" s="1"/>
      <c r="G68" s="1"/>
      <c r="H68" s="1"/>
      <c r="I68" s="1"/>
      <c r="J68" s="1"/>
      <c r="K68" s="1"/>
      <c r="L68" s="1"/>
      <c r="M68" s="1"/>
      <c r="N68" s="26"/>
      <c r="T68" s="2"/>
    </row>
    <row r="69" spans="2:20" s="40" customFormat="1" ht="15.75" x14ac:dyDescent="0.25">
      <c r="E69" s="48"/>
      <c r="T69" s="2"/>
    </row>
    <row r="70" spans="2:20" s="40" customFormat="1" ht="15.75" x14ac:dyDescent="0.25">
      <c r="E70" s="48"/>
      <c r="T70" s="2"/>
    </row>
    <row r="71" spans="2:20" ht="15.75" x14ac:dyDescent="0.25">
      <c r="B71" s="40"/>
      <c r="C71" s="40"/>
      <c r="D71" s="40"/>
      <c r="F71" s="40"/>
      <c r="G71" s="40"/>
      <c r="H71" s="40"/>
      <c r="I71" s="40"/>
      <c r="J71" s="40"/>
      <c r="K71" s="40"/>
      <c r="L71" s="40"/>
      <c r="M71" s="40"/>
      <c r="N71" s="40"/>
      <c r="T71" s="2"/>
    </row>
  </sheetData>
  <mergeCells count="5">
    <mergeCell ref="D7:H7"/>
    <mergeCell ref="D5:N5"/>
    <mergeCell ref="B63:N63"/>
    <mergeCell ref="E14:F14"/>
    <mergeCell ref="H32:L32"/>
  </mergeCells>
  <hyperlinks>
    <hyperlink ref="B63:N63" r:id="rId1" display="https://www.tradingbrothers.com/wwa"/>
  </hyperlinks>
  <pageMargins left="0.25" right="0.25" top="0.10869565217391304" bottom="0.35326086956521741"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www.tradingbrother.com</vt:lpstr>
      <vt:lpstr>www.tradingbrother.com!Druckbereich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dc:creator>
  <cp:lastModifiedBy>Falk Elsner</cp:lastModifiedBy>
  <cp:lastPrinted>2021-11-26T16:16:54Z</cp:lastPrinted>
  <dcterms:created xsi:type="dcterms:W3CDTF">2015-08-21T12:03:06Z</dcterms:created>
  <dcterms:modified xsi:type="dcterms:W3CDTF">2021-12-03T12:22:09Z</dcterms:modified>
</cp:coreProperties>
</file>